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1"/>
  </bookViews>
  <sheets>
    <sheet name="St. Patrimoniale Suore S. Dorot" sheetId="1" r:id="rId1"/>
    <sheet name="Rendic. gestionale (sez.contrp)" sheetId="2" r:id="rId2"/>
  </sheets>
  <definedNames>
    <definedName name="_xlnm.Print_Area" localSheetId="0">'St. Patrimoniale Suore S. Dorot'!$A$1:$G$152</definedName>
    <definedName name="_xlnm.Print_Titles" localSheetId="0">'St. Patrimoniale Suore S. Dorot'!$1:$1</definedName>
  </definedNames>
  <calcPr fullCalcOnLoad="1"/>
</workbook>
</file>

<file path=xl/comments1.xml><?xml version="1.0" encoding="utf-8"?>
<comments xmlns="http://schemas.openxmlformats.org/spreadsheetml/2006/main">
  <authors>
    <author>Stefano Placucc</author>
  </authors>
  <commentList>
    <comment ref="G132" authorId="0">
      <text>
        <r>
          <rPr>
            <b/>
            <sz val="8"/>
            <rFont val="Tahoma"/>
            <family val="0"/>
          </rPr>
          <t>849,00 dipendenti
  25,00 offerte pervenute alla ONLUS e destinate a soggetti terzi</t>
        </r>
      </text>
    </comment>
  </commentList>
</comments>
</file>

<file path=xl/comments2.xml><?xml version="1.0" encoding="utf-8"?>
<comments xmlns="http://schemas.openxmlformats.org/spreadsheetml/2006/main">
  <authors>
    <author>Stefano</author>
  </authors>
  <commentList>
    <comment ref="A48" authorId="0">
      <text>
        <r>
          <rPr>
            <b/>
            <sz val="8"/>
            <rFont val="Tahoma"/>
            <family val="0"/>
          </rPr>
          <t>nelle righe nascoste: oneri e proventi da raccolte fondi</t>
        </r>
      </text>
    </comment>
  </commentList>
</comments>
</file>

<file path=xl/sharedStrings.xml><?xml version="1.0" encoding="utf-8"?>
<sst xmlns="http://schemas.openxmlformats.org/spreadsheetml/2006/main" count="258" uniqueCount="209">
  <si>
    <t>Dati in euro</t>
  </si>
  <si>
    <t>ATTIVO</t>
  </si>
  <si>
    <t>A)</t>
  </si>
  <si>
    <t>Quote associative ancora da versare</t>
  </si>
  <si>
    <t>B)</t>
  </si>
  <si>
    <t>Immobilizzazioni</t>
  </si>
  <si>
    <t>1) costi di ricerca, sviluppo e di pubblicità</t>
  </si>
  <si>
    <t>3) spese manutenzioni da ammortizzare</t>
  </si>
  <si>
    <t>4) oneri pluriennali</t>
  </si>
  <si>
    <t>5) Altre</t>
  </si>
  <si>
    <t>1) terreni e fabbricati</t>
  </si>
  <si>
    <t>2) impianti e attrezzature</t>
  </si>
  <si>
    <t>3) altri beni</t>
  </si>
  <si>
    <t>1) partecipazioni</t>
  </si>
  <si>
    <t>2) crediti di cui esigibili entro l’esercizio successivo</t>
  </si>
  <si>
    <t>3) altri titoli</t>
  </si>
  <si>
    <t>Totale immobilizzazioni (B)</t>
  </si>
  <si>
    <t>C)</t>
  </si>
  <si>
    <t>Attivo circolante</t>
  </si>
  <si>
    <t>1) materie prime, sussidiarie, e di consumo</t>
  </si>
  <si>
    <t>2) prodotti in corso di lavorazione e semilavorati</t>
  </si>
  <si>
    <t>3) lavori in corso su ordinazione</t>
  </si>
  <si>
    <t>4) prodotti finiti e merci</t>
  </si>
  <si>
    <t>5) acconti</t>
  </si>
  <si>
    <t>1) verso clienti</t>
  </si>
  <si>
    <t>di cui esigibili oltre l’esercizio successivo</t>
  </si>
  <si>
    <t>2) verso altri</t>
  </si>
  <si>
    <t>2) altri titoli</t>
  </si>
  <si>
    <t>1) depositi bancari e postali</t>
  </si>
  <si>
    <t>2) assegni</t>
  </si>
  <si>
    <t>3) denaro e valori in cassa</t>
  </si>
  <si>
    <t>Totale attivo circolante(C)</t>
  </si>
  <si>
    <t>D)</t>
  </si>
  <si>
    <t>Ratei e risconti</t>
  </si>
  <si>
    <t>Totale attivo (A + B + C + D)</t>
  </si>
  <si>
    <t>PASSIVO</t>
  </si>
  <si>
    <t>Patrimonio netto</t>
  </si>
  <si>
    <t>1) riserve statutarie</t>
  </si>
  <si>
    <t>2) fondi vincolati per decisione degli organi istituzionali</t>
  </si>
  <si>
    <t>3) fondi vincolati destinati da terzi</t>
  </si>
  <si>
    <t>1) risultato gestionale esercizio in corso</t>
  </si>
  <si>
    <t>Totale patrimonio netto (A)</t>
  </si>
  <si>
    <t>Fondi per rischi ed oneri</t>
  </si>
  <si>
    <t>1) per trattamento di quiescenza e obblighi simili</t>
  </si>
  <si>
    <t>2) altri</t>
  </si>
  <si>
    <t>Totale fondi per rischi ed oneri (B)</t>
  </si>
  <si>
    <t>Trattamento di fine rapporto lavoro subordinato</t>
  </si>
  <si>
    <t>Debiti</t>
  </si>
  <si>
    <t>1) debiti verso banche</t>
  </si>
  <si>
    <t>2) debiti verso altri finanziatori</t>
  </si>
  <si>
    <t>3) acconti</t>
  </si>
  <si>
    <t>4) debiti verso fornitori</t>
  </si>
  <si>
    <t>5) debiti tributari</t>
  </si>
  <si>
    <t>6) debiti verso istituti di previdenza e di sicurezza sociale</t>
  </si>
  <si>
    <t>Totale debiti (D)</t>
  </si>
  <si>
    <t>E)</t>
  </si>
  <si>
    <t>Totale passivo (A + B + C + D + E)</t>
  </si>
  <si>
    <t>CONTI D’ORDINE</t>
  </si>
  <si>
    <t>•relativi agli impegni</t>
  </si>
  <si>
    <t>•relativi a garanzie e altri rischi in corso</t>
  </si>
  <si>
    <t/>
  </si>
  <si>
    <t>•relativi ai beni di terzi presso l’ente</t>
  </si>
  <si>
    <t>•relativi a beni propri presso terzi</t>
  </si>
  <si>
    <r>
      <t xml:space="preserve">I </t>
    </r>
    <r>
      <rPr>
        <b/>
        <sz val="11"/>
        <rFont val="Arial"/>
        <family val="0"/>
      </rPr>
      <t>- Immobilizzazioni immateriali:</t>
    </r>
  </si>
  <si>
    <r>
      <t>Totale (</t>
    </r>
    <r>
      <rPr>
        <b/>
        <sz val="11"/>
        <rFont val="Bookman Old Style"/>
        <family val="1"/>
      </rPr>
      <t>I</t>
    </r>
    <r>
      <rPr>
        <b/>
        <sz val="11"/>
        <rFont val="Arial"/>
        <family val="2"/>
      </rPr>
      <t>)</t>
    </r>
  </si>
  <si>
    <r>
      <t>Totale (</t>
    </r>
    <r>
      <rPr>
        <b/>
        <sz val="11"/>
        <rFont val="Bookman Old Style"/>
        <family val="1"/>
      </rPr>
      <t>II</t>
    </r>
    <r>
      <rPr>
        <b/>
        <sz val="11"/>
        <rFont val="Arial"/>
        <family val="2"/>
      </rPr>
      <t>)</t>
    </r>
  </si>
  <si>
    <r>
      <t xml:space="preserve">III </t>
    </r>
    <r>
      <rPr>
        <b/>
        <sz val="11"/>
        <rFont val="Arial"/>
        <family val="0"/>
      </rPr>
      <t>- lmmobilizzazioni finanziarie:</t>
    </r>
  </si>
  <si>
    <r>
      <t>Totale (</t>
    </r>
    <r>
      <rPr>
        <b/>
        <sz val="11"/>
        <rFont val="Bookman Old Style"/>
        <family val="1"/>
      </rPr>
      <t>III</t>
    </r>
    <r>
      <rPr>
        <b/>
        <sz val="11"/>
        <rFont val="Arial"/>
        <family val="2"/>
      </rPr>
      <t>)</t>
    </r>
  </si>
  <si>
    <r>
      <t xml:space="preserve">I </t>
    </r>
    <r>
      <rPr>
        <b/>
        <sz val="11"/>
        <rFont val="Arial"/>
        <family val="2"/>
      </rPr>
      <t>- Rimanenze:</t>
    </r>
  </si>
  <si>
    <r>
      <t>II</t>
    </r>
    <r>
      <rPr>
        <b/>
        <sz val="11"/>
        <rFont val="Arial"/>
        <family val="0"/>
      </rPr>
      <t xml:space="preserve"> - Crediti:</t>
    </r>
  </si>
  <si>
    <r>
      <t>III</t>
    </r>
    <r>
      <rPr>
        <b/>
        <sz val="11"/>
        <rFont val="Arial"/>
        <family val="0"/>
      </rPr>
      <t xml:space="preserve"> - Attività finanziarie non immobilizzate:</t>
    </r>
  </si>
  <si>
    <r>
      <t>IV</t>
    </r>
    <r>
      <rPr>
        <b/>
        <sz val="11"/>
        <rFont val="Arial"/>
        <family val="0"/>
      </rPr>
      <t xml:space="preserve"> - Disponibilità liquide:</t>
    </r>
  </si>
  <si>
    <r>
      <t>Totale (</t>
    </r>
    <r>
      <rPr>
        <b/>
        <sz val="11"/>
        <rFont val="Bookman Old Style"/>
        <family val="1"/>
      </rPr>
      <t>IV</t>
    </r>
    <r>
      <rPr>
        <b/>
        <sz val="11"/>
        <rFont val="Arial"/>
        <family val="2"/>
      </rPr>
      <t>)</t>
    </r>
  </si>
  <si>
    <r>
      <t xml:space="preserve">I </t>
    </r>
    <r>
      <rPr>
        <b/>
        <sz val="11"/>
        <rFont val="Arial"/>
        <family val="0"/>
      </rPr>
      <t>- Fondo di dotazione dell’ente</t>
    </r>
  </si>
  <si>
    <r>
      <t>II</t>
    </r>
    <r>
      <rPr>
        <b/>
        <sz val="11"/>
        <rFont val="Arial"/>
        <family val="0"/>
      </rPr>
      <t xml:space="preserve"> - Patrimonio vincolato</t>
    </r>
  </si>
  <si>
    <r>
      <t xml:space="preserve">III </t>
    </r>
    <r>
      <rPr>
        <b/>
        <sz val="11"/>
        <rFont val="Arial"/>
        <family val="0"/>
      </rPr>
      <t>- Patrimonio libero</t>
    </r>
  </si>
  <si>
    <t>Quadratura attivo / passivo</t>
  </si>
  <si>
    <t>2) diritti di brevetto industr. e diritti di utilizz. delle opere dell’ingegno</t>
  </si>
  <si>
    <r>
      <t xml:space="preserve">II </t>
    </r>
    <r>
      <rPr>
        <b/>
        <sz val="11"/>
        <rFont val="Arial"/>
        <family val="0"/>
      </rPr>
      <t>- Immobilizzazioni materiali:</t>
    </r>
  </si>
  <si>
    <t>4) immobilizzazioni in corso e acconti</t>
  </si>
  <si>
    <t>5) altre</t>
  </si>
  <si>
    <t>Tfr c/fondo INPS</t>
  </si>
  <si>
    <t>UBI Banco di Brescia</t>
  </si>
  <si>
    <t>C/c postale</t>
  </si>
  <si>
    <t>Cassa Euro</t>
  </si>
  <si>
    <t>Cassa valuta estera</t>
  </si>
  <si>
    <t>ONERI</t>
  </si>
  <si>
    <t>PROVENTI E RICAVI</t>
  </si>
  <si>
    <t>1) Oneri da attività tipiche</t>
  </si>
  <si>
    <t>1) Proventi e ricavi da attività tipiche</t>
  </si>
  <si>
    <t>1.1) Acquisti</t>
  </si>
  <si>
    <t>1.1) Da contributi su progetti</t>
  </si>
  <si>
    <t>1.2) Servizi</t>
  </si>
  <si>
    <t>1.2) Da contratti con enti pubblici</t>
  </si>
  <si>
    <t>1.3) Godimento beni di terzi</t>
  </si>
  <si>
    <t>1.3) Da soci ed associati</t>
  </si>
  <si>
    <t>1.4) Personale</t>
  </si>
  <si>
    <t>1.4) Da non soci</t>
  </si>
  <si>
    <t>1.5) Ammortamenti</t>
  </si>
  <si>
    <t>1.5) Altri proventi e ricavi</t>
  </si>
  <si>
    <t>1.6) Oneri diversi digestione</t>
  </si>
  <si>
    <t>2) Oneri promozionali e di raccolta fondi</t>
  </si>
  <si>
    <t>2) Proventi da raccolta fondi</t>
  </si>
  <si>
    <t>2.1) Raccolta 1</t>
  </si>
  <si>
    <t>2.2) Raccolta 2</t>
  </si>
  <si>
    <t>2.3) Raccolta 3</t>
  </si>
  <si>
    <t>2.4) Attività ordinaria di promozione</t>
  </si>
  <si>
    <t>2.4) Altri</t>
  </si>
  <si>
    <t>3) Oneri da attività accessorie</t>
  </si>
  <si>
    <t>3) Proventi e ricavi da attività accessorie</t>
  </si>
  <si>
    <t>3.1) Acquisti</t>
  </si>
  <si>
    <t>3.1) Da Attività connesse e/o gestioni</t>
  </si>
  <si>
    <t>commerciali accessorie</t>
  </si>
  <si>
    <t>3.2) Servizi</t>
  </si>
  <si>
    <t>3.2) Da contratti con enti pubblici</t>
  </si>
  <si>
    <t>3.3) Godimento beni di terzi</t>
  </si>
  <si>
    <t>3.3) Da soci ed associati</t>
  </si>
  <si>
    <t>3.4) Personale</t>
  </si>
  <si>
    <t>3.4) Da non soci</t>
  </si>
  <si>
    <t>3.5) Ammortamenti</t>
  </si>
  <si>
    <t>3.5) Altri proventi e ricavi</t>
  </si>
  <si>
    <t>3.6) Oneri diversi di gestione</t>
  </si>
  <si>
    <t>4) Oneri finanziari e patrimoniali</t>
  </si>
  <si>
    <t>4) Proventi finanziari e patrimoniali</t>
  </si>
  <si>
    <t>4.1) Su rapporti bancari</t>
  </si>
  <si>
    <t>4.1) Da rapporti bancari</t>
  </si>
  <si>
    <t>4.2) Su prestiti</t>
  </si>
  <si>
    <t>4.2) Da altri investimenti finanziari</t>
  </si>
  <si>
    <t>4.3) Da patrimonio edilizio</t>
  </si>
  <si>
    <t>4.4) Da altri beni patrimoniali</t>
  </si>
  <si>
    <t>4.5) Oneri straordinari</t>
  </si>
  <si>
    <t>4.5) Proventi Straordinari</t>
  </si>
  <si>
    <t>Risultato gestionale positivo</t>
  </si>
  <si>
    <t>Risultato gestionale negativo</t>
  </si>
  <si>
    <t>materiale di consumo</t>
  </si>
  <si>
    <t>materiale di cancelleria - didattica</t>
  </si>
  <si>
    <t>materiale e stampa giornalino</t>
  </si>
  <si>
    <t>consulenze amministrative</t>
  </si>
  <si>
    <t>consulenze tecniche</t>
  </si>
  <si>
    <t>servizi vari</t>
  </si>
  <si>
    <t>TOTALE ONERI</t>
  </si>
  <si>
    <t>TOTALE PROVENTI</t>
  </si>
  <si>
    <t>canoni di assistenza tecnica</t>
  </si>
  <si>
    <t>stipendi e salari</t>
  </si>
  <si>
    <t>contributi INPS</t>
  </si>
  <si>
    <t>contributi INAIL impiegati</t>
  </si>
  <si>
    <t>T.F.R. correnti</t>
  </si>
  <si>
    <t>oneri bancari</t>
  </si>
  <si>
    <t>interessi attivi c/c postale</t>
  </si>
  <si>
    <t>interessi attivi c/c bancari</t>
  </si>
  <si>
    <t>1.7) Erogazioni istituzionali</t>
  </si>
  <si>
    <t>erogazioni da asseg. e iniziative</t>
  </si>
  <si>
    <t>sostegno a progetti specifici</t>
  </si>
  <si>
    <t>opere missionarie da destinare</t>
  </si>
  <si>
    <t>sostegno a distanza</t>
  </si>
  <si>
    <t>sostegno "missionaria amica"</t>
  </si>
  <si>
    <t>spese postali e valori bollati</t>
  </si>
  <si>
    <t>sconti e abbuoni passivi</t>
  </si>
  <si>
    <t>sostegno gestione operativa</t>
  </si>
  <si>
    <t>da assegnazioni e iniziative</t>
  </si>
  <si>
    <t>abbuoni attivi</t>
  </si>
  <si>
    <t xml:space="preserve">Dati in Euro </t>
  </si>
  <si>
    <t>Fondo progetti specifici</t>
  </si>
  <si>
    <t>Fondo sostegno a distanza</t>
  </si>
  <si>
    <t>Fondo sostegno missionaria amica</t>
  </si>
  <si>
    <t>Fondo opere missionarie da destinare</t>
  </si>
  <si>
    <t>oneri postali</t>
  </si>
  <si>
    <t>arrotondamenti Euro</t>
  </si>
  <si>
    <t>Dettaglio</t>
  </si>
  <si>
    <t>Aggregato</t>
  </si>
  <si>
    <t>attrezzature di consumo</t>
  </si>
  <si>
    <t>sopravvenienze pass. e minusvalenze</t>
  </si>
  <si>
    <t>prog. 115/2008 - sviluppo micro impr.</t>
  </si>
  <si>
    <t>abbonamenti, libri, corsi di aggiornam.</t>
  </si>
  <si>
    <t>6.1) Acquisti</t>
  </si>
  <si>
    <t>6) Oneri di supporto generale</t>
  </si>
  <si>
    <t>6.2) Servizi</t>
  </si>
  <si>
    <t>6.3) Godimento beni di terzi</t>
  </si>
  <si>
    <t>6.4) Personale</t>
  </si>
  <si>
    <t>6.6) Altri oneri</t>
  </si>
  <si>
    <t>6.5) Ammortamenti</t>
  </si>
  <si>
    <t>6) Oneri straordinari</t>
  </si>
  <si>
    <t>6.1) Da attività finanziaria</t>
  </si>
  <si>
    <t>6.2) Da attività immobiliari</t>
  </si>
  <si>
    <t>6.3) Da altre attività</t>
  </si>
  <si>
    <t>Irap dell'esercizio</t>
  </si>
  <si>
    <t>Banca Prossima - progetto 115/2008</t>
  </si>
  <si>
    <t>Prog. 115/2008 - sviluppo micro imprendit.</t>
  </si>
  <si>
    <t>3) riserve accantonate negli esercizi precedenti</t>
  </si>
  <si>
    <t>2) risultato gestionale da esercizi precedenti</t>
  </si>
  <si>
    <t>quota "5 per mille" anno 2008</t>
  </si>
  <si>
    <t xml:space="preserve"> Anno 2011</t>
  </si>
  <si>
    <t>Anno 2011</t>
  </si>
  <si>
    <t>canoni servizi internet / housing</t>
  </si>
  <si>
    <t>costi diversi di gestione</t>
  </si>
  <si>
    <t>omaggi &lt; 25,82 Euro</t>
  </si>
  <si>
    <t>altre entrate (9%)</t>
  </si>
  <si>
    <t>quota "5 per mille" anno 2009</t>
  </si>
  <si>
    <t>3) riserva di arrotondamento</t>
  </si>
  <si>
    <t>7) altri debiti</t>
  </si>
  <si>
    <t xml:space="preserve"> Anno 2012</t>
  </si>
  <si>
    <t>Anno 2012</t>
  </si>
  <si>
    <t>viaggi</t>
  </si>
  <si>
    <t>quota "5 per mille" anno 2010</t>
  </si>
  <si>
    <t>Crediti diversi (erario c/Irap - Inail - altri)</t>
  </si>
  <si>
    <t>Utitli da esercizi precedenti</t>
  </si>
  <si>
    <t>Perdite da esercizi precedenti</t>
  </si>
  <si>
    <t>Istituto Suore di S. Dorotea Ramo ONLUS - Bilancio al 31 dicembre 2012
Rendiconto Gestionale</t>
  </si>
  <si>
    <t>Istituto Suore di S. Dorotea Ramo ONLUS - Bilancio al 31 dicembre 2012
Stato Patrimoniale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</si>
</sst>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;\(#,##0.00\)"/>
    <numFmt numFmtId="165" formatCode="#,##0.0;\(#,##0.0\)"/>
    <numFmt numFmtId="166" formatCode="#,##0;\(#,##0\)"/>
    <numFmt numFmtId="167" formatCode="0.0%"/>
    <numFmt numFmtId="168" formatCode="_-* #,##0.000_-;\-* #,##0.000_-;_-* &quot;-&quot;??_-;_-@_-"/>
    <numFmt numFmtId="169" formatCode="_-* #,##0.0000_-;\-* #,##0.0000_-;_-* &quot;-&quot;??_-;_-@_-"/>
    <numFmt numFmtId="170" formatCode="_-* #,##0.0_-;\-* #,##0.0_-;_-* &quot;-&quot;??_-;_-@_-"/>
    <numFmt numFmtId="171" formatCode="_-* #,##0_-;\-* #,##0_-;_-* &quot;-&quot;??_-;_-@_-"/>
    <numFmt numFmtId="172" formatCode="mmm\-yyyy"/>
    <numFmt numFmtId="173" formatCode="0.0"/>
    <numFmt numFmtId="174" formatCode="#,##0.00_-;\(#,##0.00\)_-"/>
    <numFmt numFmtId="175" formatCode="#,##0.00_-;\(#,##0.00\)"/>
  </numFmts>
  <fonts count="10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1"/>
      <name val="Bookman Old Style"/>
      <family val="1"/>
    </font>
    <font>
      <i/>
      <sz val="11"/>
      <name val="Arial"/>
      <family val="2"/>
    </font>
    <font>
      <sz val="11"/>
      <color indexed="9"/>
      <name val="Arial"/>
      <family val="0"/>
    </font>
    <font>
      <sz val="13"/>
      <name val="Bodoni MT Black"/>
      <family val="1"/>
    </font>
    <font>
      <b/>
      <sz val="8"/>
      <name val="Tahoma"/>
      <family val="0"/>
    </font>
    <font>
      <b/>
      <sz val="10.5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3" fontId="1" fillId="0" borderId="0" xfId="15" applyFont="1" applyAlignment="1">
      <alignment/>
    </xf>
    <xf numFmtId="0" fontId="3" fillId="0" borderId="0" xfId="0" applyFont="1" applyAlignment="1" quotePrefix="1">
      <alignment horizontal="left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3"/>
    </xf>
    <xf numFmtId="0" fontId="1" fillId="0" borderId="0" xfId="0" applyFont="1" applyAlignment="1">
      <alignment horizontal="left" indent="3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3" fillId="0" borderId="0" xfId="0" applyFont="1" applyAlignment="1" quotePrefix="1">
      <alignment/>
    </xf>
    <xf numFmtId="164" fontId="2" fillId="0" borderId="0" xfId="15" applyNumberFormat="1" applyFont="1" applyAlignment="1">
      <alignment horizontal="center"/>
    </xf>
    <xf numFmtId="164" fontId="2" fillId="0" borderId="0" xfId="15" applyNumberFormat="1" applyFont="1" applyFill="1" applyAlignment="1">
      <alignment/>
    </xf>
    <xf numFmtId="164" fontId="1" fillId="0" borderId="0" xfId="15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1" xfId="15" applyNumberFormat="1" applyFont="1" applyBorder="1" applyAlignment="1">
      <alignment/>
    </xf>
    <xf numFmtId="164" fontId="2" fillId="2" borderId="0" xfId="15" applyNumberFormat="1" applyFont="1" applyFill="1" applyAlignment="1">
      <alignment/>
    </xf>
    <xf numFmtId="164" fontId="2" fillId="2" borderId="0" xfId="15" applyNumberFormat="1" applyFont="1" applyFill="1" applyBorder="1" applyAlignment="1">
      <alignment/>
    </xf>
    <xf numFmtId="164" fontId="2" fillId="2" borderId="1" xfId="15" applyNumberFormat="1" applyFont="1" applyFill="1" applyBorder="1" applyAlignment="1">
      <alignment/>
    </xf>
    <xf numFmtId="164" fontId="1" fillId="0" borderId="0" xfId="15" applyNumberFormat="1" applyFont="1" applyBorder="1" applyAlignment="1">
      <alignment/>
    </xf>
    <xf numFmtId="164" fontId="2" fillId="3" borderId="0" xfId="15" applyNumberFormat="1" applyFont="1" applyFill="1" applyAlignment="1">
      <alignment/>
    </xf>
    <xf numFmtId="164" fontId="4" fillId="0" borderId="0" xfId="15" applyNumberFormat="1" applyFont="1" applyAlignment="1">
      <alignment horizontal="left"/>
    </xf>
    <xf numFmtId="164" fontId="2" fillId="3" borderId="1" xfId="15" applyNumberFormat="1" applyFont="1" applyFill="1" applyBorder="1" applyAlignment="1">
      <alignment/>
    </xf>
    <xf numFmtId="164" fontId="2" fillId="4" borderId="0" xfId="15" applyNumberFormat="1" applyFont="1" applyFill="1" applyAlignment="1">
      <alignment/>
    </xf>
    <xf numFmtId="164" fontId="2" fillId="5" borderId="2" xfId="15" applyNumberFormat="1" applyFont="1" applyFill="1" applyBorder="1" applyAlignment="1">
      <alignment/>
    </xf>
    <xf numFmtId="164" fontId="1" fillId="0" borderId="0" xfId="15" applyNumberFormat="1" applyFont="1" applyAlignment="1">
      <alignment horizontal="center"/>
    </xf>
    <xf numFmtId="164" fontId="2" fillId="3" borderId="3" xfId="15" applyNumberFormat="1" applyFont="1" applyFill="1" applyBorder="1" applyAlignment="1">
      <alignment/>
    </xf>
    <xf numFmtId="164" fontId="2" fillId="4" borderId="3" xfId="15" applyNumberFormat="1" applyFont="1" applyFill="1" applyBorder="1" applyAlignment="1">
      <alignment/>
    </xf>
    <xf numFmtId="164" fontId="2" fillId="6" borderId="3" xfId="15" applyNumberFormat="1" applyFont="1" applyFill="1" applyBorder="1" applyAlignment="1">
      <alignment/>
    </xf>
    <xf numFmtId="164" fontId="2" fillId="7" borderId="0" xfId="15" applyNumberFormat="1" applyFont="1" applyFill="1" applyAlignment="1">
      <alignment/>
    </xf>
    <xf numFmtId="0" fontId="5" fillId="0" borderId="4" xfId="0" applyFont="1" applyBorder="1" applyAlignment="1">
      <alignment/>
    </xf>
    <xf numFmtId="0" fontId="1" fillId="0" borderId="5" xfId="0" applyFont="1" applyBorder="1" applyAlignment="1">
      <alignment/>
    </xf>
    <xf numFmtId="43" fontId="5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43" fontId="1" fillId="0" borderId="0" xfId="15" applyFont="1" applyFill="1" applyAlignment="1">
      <alignment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/>
    </xf>
    <xf numFmtId="43" fontId="1" fillId="0" borderId="1" xfId="15" applyFont="1" applyBorder="1" applyAlignment="1">
      <alignment/>
    </xf>
    <xf numFmtId="43" fontId="1" fillId="0" borderId="0" xfId="15" applyFont="1" applyBorder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/>
    </xf>
    <xf numFmtId="43" fontId="2" fillId="0" borderId="0" xfId="15" applyFont="1" applyAlignment="1">
      <alignment/>
    </xf>
    <xf numFmtId="43" fontId="1" fillId="0" borderId="0" xfId="15" applyFont="1" applyAlignment="1">
      <alignment/>
    </xf>
    <xf numFmtId="43" fontId="1" fillId="0" borderId="0" xfId="15" applyFont="1" applyAlignment="1">
      <alignment horizontal="left" indent="3"/>
    </xf>
    <xf numFmtId="43" fontId="1" fillId="0" borderId="10" xfId="15" applyFont="1" applyBorder="1" applyAlignment="1">
      <alignment/>
    </xf>
    <xf numFmtId="43" fontId="1" fillId="0" borderId="7" xfId="15" applyFont="1" applyBorder="1" applyAlignment="1">
      <alignment/>
    </xf>
    <xf numFmtId="43" fontId="2" fillId="0" borderId="0" xfId="15" applyFont="1" applyAlignment="1" quotePrefix="1">
      <alignment horizontal="center"/>
    </xf>
    <xf numFmtId="43" fontId="2" fillId="0" borderId="0" xfId="15" applyFont="1" applyAlignment="1">
      <alignment horizontal="center"/>
    </xf>
    <xf numFmtId="164" fontId="2" fillId="0" borderId="0" xfId="15" applyNumberFormat="1" applyFont="1" applyAlignment="1">
      <alignment horizontal="left"/>
    </xf>
    <xf numFmtId="0" fontId="2" fillId="0" borderId="0" xfId="0" applyFont="1" applyBorder="1" applyAlignment="1">
      <alignment/>
    </xf>
    <xf numFmtId="164" fontId="1" fillId="0" borderId="0" xfId="15" applyNumberFormat="1" applyFont="1" applyAlignment="1">
      <alignment horizontal="right"/>
    </xf>
    <xf numFmtId="43" fontId="1" fillId="0" borderId="0" xfId="15" applyNumberFormat="1" applyFont="1" applyAlignment="1">
      <alignment/>
    </xf>
    <xf numFmtId="1" fontId="1" fillId="0" borderId="8" xfId="15" applyNumberFormat="1" applyFont="1" applyBorder="1" applyAlignment="1">
      <alignment horizontal="right" indent="3"/>
    </xf>
    <xf numFmtId="1" fontId="1" fillId="0" borderId="6" xfId="15" applyNumberFormat="1" applyFont="1" applyBorder="1" applyAlignment="1">
      <alignment horizontal="right" indent="3"/>
    </xf>
    <xf numFmtId="175" fontId="1" fillId="0" borderId="0" xfId="15" applyNumberFormat="1" applyFont="1" applyBorder="1" applyAlignment="1">
      <alignment/>
    </xf>
    <xf numFmtId="175" fontId="1" fillId="0" borderId="1" xfId="15" applyNumberFormat="1" applyFont="1" applyBorder="1" applyAlignment="1">
      <alignment/>
    </xf>
    <xf numFmtId="175" fontId="1" fillId="0" borderId="0" xfId="0" applyNumberFormat="1" applyFont="1" applyAlignment="1">
      <alignment/>
    </xf>
    <xf numFmtId="175" fontId="1" fillId="0" borderId="0" xfId="15" applyNumberFormat="1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3" fontId="8" fillId="0" borderId="0" xfId="15" applyFont="1" applyAlignment="1">
      <alignment horizontal="center"/>
    </xf>
    <xf numFmtId="43" fontId="8" fillId="0" borderId="10" xfId="15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b/>
        <i val="0"/>
        <color rgb="FF000080"/>
      </font>
      <fill>
        <patternFill>
          <bgColor rgb="FFFFFF00"/>
        </patternFill>
      </fill>
      <border/>
    </dxf>
    <dxf>
      <font>
        <b/>
        <i val="0"/>
        <color auto="1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workbookViewId="0" topLeftCell="A1">
      <selection activeCell="A2" sqref="A2"/>
    </sheetView>
  </sheetViews>
  <sheetFormatPr defaultColWidth="9.140625" defaultRowHeight="12.75"/>
  <cols>
    <col min="1" max="1" width="4.140625" style="1" customWidth="1"/>
    <col min="2" max="2" width="16.7109375" style="1" customWidth="1"/>
    <col min="3" max="3" width="47.28125" style="1" customWidth="1"/>
    <col min="4" max="5" width="16.7109375" style="3" customWidth="1"/>
    <col min="6" max="7" width="15.140625" style="16" customWidth="1"/>
    <col min="8" max="8" width="9.140625" style="1" customWidth="1"/>
    <col min="9" max="9" width="19.00390625" style="1" customWidth="1"/>
    <col min="10" max="16384" width="9.140625" style="1" customWidth="1"/>
  </cols>
  <sheetData>
    <row r="1" spans="1:7" ht="35.25" customHeight="1">
      <c r="A1" s="62" t="s">
        <v>208</v>
      </c>
      <c r="B1" s="63"/>
      <c r="C1" s="63"/>
      <c r="D1" s="63"/>
      <c r="E1" s="63"/>
      <c r="F1" s="63"/>
      <c r="G1" s="63"/>
    </row>
    <row r="2" spans="4:7" ht="15">
      <c r="D2" s="50" t="s">
        <v>168</v>
      </c>
      <c r="E2" s="50" t="s">
        <v>168</v>
      </c>
      <c r="F2" s="14" t="s">
        <v>169</v>
      </c>
      <c r="G2" s="14" t="s">
        <v>169</v>
      </c>
    </row>
    <row r="3" spans="2:7" ht="15">
      <c r="B3" s="2" t="s">
        <v>1</v>
      </c>
      <c r="C3" s="51" t="s">
        <v>0</v>
      </c>
      <c r="D3" s="14" t="s">
        <v>200</v>
      </c>
      <c r="E3" s="14" t="s">
        <v>191</v>
      </c>
      <c r="F3" s="14" t="s">
        <v>200</v>
      </c>
      <c r="G3" s="14" t="s">
        <v>191</v>
      </c>
    </row>
    <row r="4" spans="2:7" ht="15">
      <c r="B4" s="2"/>
      <c r="F4" s="14"/>
      <c r="G4" s="14"/>
    </row>
    <row r="5" spans="1:7" ht="15">
      <c r="A5" s="2" t="s">
        <v>2</v>
      </c>
      <c r="B5" s="2" t="s">
        <v>3</v>
      </c>
      <c r="F5" s="15">
        <v>0</v>
      </c>
      <c r="G5" s="15">
        <v>0</v>
      </c>
    </row>
    <row r="6" spans="1:2" ht="22.5" customHeight="1">
      <c r="A6" s="2" t="s">
        <v>4</v>
      </c>
      <c r="B6" s="2" t="s">
        <v>5</v>
      </c>
    </row>
    <row r="7" spans="1:2" ht="15">
      <c r="A7" s="2"/>
      <c r="B7" s="2"/>
    </row>
    <row r="8" ht="15">
      <c r="B8" s="4" t="s">
        <v>63</v>
      </c>
    </row>
    <row r="9" ht="14.25">
      <c r="B9" s="5" t="s">
        <v>6</v>
      </c>
    </row>
    <row r="10" ht="14.25">
      <c r="B10" s="5" t="s">
        <v>77</v>
      </c>
    </row>
    <row r="11" ht="14.25">
      <c r="B11" s="5" t="s">
        <v>7</v>
      </c>
    </row>
    <row r="12" ht="14.25">
      <c r="B12" s="5" t="s">
        <v>8</v>
      </c>
    </row>
    <row r="13" spans="2:7" ht="14.25">
      <c r="B13" s="5" t="s">
        <v>9</v>
      </c>
      <c r="F13" s="17"/>
      <c r="G13" s="17"/>
    </row>
    <row r="14" spans="2:7" ht="14.25">
      <c r="B14" s="5"/>
      <c r="F14" s="18"/>
      <c r="G14" s="18"/>
    </row>
    <row r="15" spans="3:7" ht="15">
      <c r="C15" s="2" t="s">
        <v>64</v>
      </c>
      <c r="F15" s="19">
        <f>SUM(F9:F14)</f>
        <v>0</v>
      </c>
      <c r="G15" s="19">
        <f>SUM(G9:G14)</f>
        <v>0</v>
      </c>
    </row>
    <row r="16" ht="14.25"/>
    <row r="17" ht="15">
      <c r="B17" s="4" t="s">
        <v>78</v>
      </c>
    </row>
    <row r="18" ht="14.25">
      <c r="B18" s="5" t="s">
        <v>10</v>
      </c>
    </row>
    <row r="19" ht="14.25">
      <c r="B19" s="5" t="s">
        <v>11</v>
      </c>
    </row>
    <row r="20" ht="14.25">
      <c r="B20" s="5" t="s">
        <v>12</v>
      </c>
    </row>
    <row r="21" ht="14.25">
      <c r="B21" s="5" t="s">
        <v>79</v>
      </c>
    </row>
    <row r="22" spans="2:7" ht="14.25">
      <c r="B22" s="5" t="s">
        <v>80</v>
      </c>
      <c r="F22" s="17"/>
      <c r="G22" s="17"/>
    </row>
    <row r="23" spans="2:7" ht="14.25">
      <c r="B23" s="5"/>
      <c r="F23" s="18"/>
      <c r="G23" s="18"/>
    </row>
    <row r="24" spans="2:7" ht="15">
      <c r="B24" s="5"/>
      <c r="C24" s="2" t="s">
        <v>65</v>
      </c>
      <c r="F24" s="20">
        <f>SUM(F17:F23)</f>
        <v>0</v>
      </c>
      <c r="G24" s="20">
        <f>SUM(G17:G23)</f>
        <v>0</v>
      </c>
    </row>
    <row r="25" spans="2:3" ht="14.25">
      <c r="B25" s="6"/>
      <c r="C25" s="6"/>
    </row>
    <row r="26" spans="2:3" ht="15">
      <c r="B26" s="4" t="s">
        <v>66</v>
      </c>
      <c r="C26" s="7"/>
    </row>
    <row r="27" ht="14.25">
      <c r="B27" s="5" t="s">
        <v>13</v>
      </c>
    </row>
    <row r="28" ht="14.25">
      <c r="B28" s="5" t="s">
        <v>14</v>
      </c>
    </row>
    <row r="29" ht="14.25">
      <c r="B29" s="5" t="s">
        <v>15</v>
      </c>
    </row>
    <row r="30" spans="3:7" ht="15">
      <c r="C30" s="2" t="s">
        <v>67</v>
      </c>
      <c r="F30" s="19">
        <f>SUM(F27:F29)</f>
        <v>0</v>
      </c>
      <c r="G30" s="19">
        <f>SUM(G27:G29)</f>
        <v>0</v>
      </c>
    </row>
    <row r="31" ht="15">
      <c r="C31" s="2"/>
    </row>
    <row r="32" spans="3:7" ht="15">
      <c r="C32" s="52" t="s">
        <v>16</v>
      </c>
      <c r="D32" s="41"/>
      <c r="F32" s="21">
        <f>SUM(F30,F24,F15,F5)</f>
        <v>0</v>
      </c>
      <c r="G32" s="21">
        <f>SUM(G30,G24,G15,G5)</f>
        <v>0</v>
      </c>
    </row>
    <row r="33" spans="3:7" ht="15">
      <c r="C33" s="52"/>
      <c r="D33" s="41"/>
      <c r="F33" s="22"/>
      <c r="G33" s="22"/>
    </row>
    <row r="34" spans="1:7" ht="15">
      <c r="A34" s="2" t="s">
        <v>17</v>
      </c>
      <c r="B34" s="2" t="s">
        <v>18</v>
      </c>
      <c r="F34" s="14"/>
      <c r="G34" s="14"/>
    </row>
    <row r="35" ht="14.25"/>
    <row r="36" spans="2:5" ht="15">
      <c r="B36" s="4" t="s">
        <v>68</v>
      </c>
      <c r="D36" s="37"/>
      <c r="E36" s="37"/>
    </row>
    <row r="37" ht="14.25">
      <c r="B37" s="5" t="s">
        <v>19</v>
      </c>
    </row>
    <row r="38" ht="14.25">
      <c r="B38" s="5" t="s">
        <v>20</v>
      </c>
    </row>
    <row r="39" ht="14.25">
      <c r="B39" s="5" t="s">
        <v>21</v>
      </c>
    </row>
    <row r="40" ht="14.25">
      <c r="B40" s="5" t="s">
        <v>22</v>
      </c>
    </row>
    <row r="41" ht="14.25">
      <c r="B41" s="5" t="s">
        <v>23</v>
      </c>
    </row>
    <row r="42" spans="2:7" ht="14.25">
      <c r="B42" s="5"/>
      <c r="F42" s="18"/>
      <c r="G42" s="18"/>
    </row>
    <row r="43" spans="3:7" ht="15">
      <c r="C43" s="2" t="s">
        <v>64</v>
      </c>
      <c r="F43" s="23">
        <f>SUM(F37:F42)</f>
        <v>0</v>
      </c>
      <c r="G43" s="23">
        <f>SUM(G37:G42)</f>
        <v>0</v>
      </c>
    </row>
    <row r="44" ht="14.25">
      <c r="C44" s="5"/>
    </row>
    <row r="45" ht="15">
      <c r="B45" s="8" t="s">
        <v>69</v>
      </c>
    </row>
    <row r="46" ht="14.25">
      <c r="B46" s="5" t="s">
        <v>24</v>
      </c>
    </row>
    <row r="47" spans="2:7" ht="14.25">
      <c r="B47" s="9" t="s">
        <v>25</v>
      </c>
      <c r="F47" s="24"/>
      <c r="G47" s="24"/>
    </row>
    <row r="48" spans="2:7" ht="14.25">
      <c r="B48" s="5" t="s">
        <v>26</v>
      </c>
      <c r="F48" s="16">
        <f>ROUND(SUM(D49:D50),0)</f>
        <v>4349</v>
      </c>
      <c r="G48" s="16">
        <f>SUM(E49:E50)</f>
        <v>3417</v>
      </c>
    </row>
    <row r="49" spans="2:5" ht="14.25">
      <c r="B49" s="5"/>
      <c r="C49" s="38" t="s">
        <v>204</v>
      </c>
      <c r="D49" s="3">
        <v>3</v>
      </c>
      <c r="E49" s="3">
        <v>64</v>
      </c>
    </row>
    <row r="50" spans="2:5" ht="14.25">
      <c r="B50" s="5"/>
      <c r="C50" s="39" t="s">
        <v>81</v>
      </c>
      <c r="D50" s="40">
        <v>4346</v>
      </c>
      <c r="E50" s="40">
        <v>3353</v>
      </c>
    </row>
    <row r="51" spans="2:7" ht="14.25">
      <c r="B51" s="9" t="s">
        <v>25</v>
      </c>
      <c r="F51" s="24"/>
      <c r="G51" s="24"/>
    </row>
    <row r="52" spans="2:7" ht="14.25">
      <c r="B52" s="10"/>
      <c r="F52" s="18"/>
      <c r="G52" s="18"/>
    </row>
    <row r="53" spans="3:7" ht="15">
      <c r="C53" s="2" t="s">
        <v>65</v>
      </c>
      <c r="F53" s="23">
        <f>SUM(F46:F52)</f>
        <v>4349</v>
      </c>
      <c r="G53" s="23">
        <f>SUM(G46:G52)</f>
        <v>3417</v>
      </c>
    </row>
    <row r="54" ht="15">
      <c r="C54" s="2"/>
    </row>
    <row r="55" ht="15">
      <c r="B55" s="8" t="s">
        <v>70</v>
      </c>
    </row>
    <row r="56" ht="14.25">
      <c r="B56" s="5" t="s">
        <v>13</v>
      </c>
    </row>
    <row r="57" spans="2:7" ht="14.25">
      <c r="B57" s="5" t="s">
        <v>27</v>
      </c>
      <c r="F57" s="17"/>
      <c r="G57" s="17"/>
    </row>
    <row r="58" spans="6:7" ht="14.25">
      <c r="F58" s="18"/>
      <c r="G58" s="18"/>
    </row>
    <row r="59" spans="3:7" ht="15">
      <c r="C59" s="2" t="s">
        <v>67</v>
      </c>
      <c r="F59" s="23">
        <f>SUM(F56:F58)</f>
        <v>0</v>
      </c>
      <c r="G59" s="23">
        <f>SUM(G56:G58)</f>
        <v>0</v>
      </c>
    </row>
    <row r="60" ht="15">
      <c r="C60" s="2"/>
    </row>
    <row r="61" ht="15">
      <c r="B61" s="8" t="s">
        <v>71</v>
      </c>
    </row>
    <row r="62" spans="2:7" ht="14.25">
      <c r="B62" s="5" t="s">
        <v>28</v>
      </c>
      <c r="F62" s="16">
        <f>ROUND(SUM(D63:D65),0)</f>
        <v>582904</v>
      </c>
      <c r="G62" s="16">
        <f>SUM(E63:E65)</f>
        <v>468864</v>
      </c>
    </row>
    <row r="63" spans="2:5" ht="14.25">
      <c r="B63" s="5"/>
      <c r="C63" s="38" t="s">
        <v>82</v>
      </c>
      <c r="D63" s="3">
        <v>309826</v>
      </c>
      <c r="E63" s="3">
        <v>246621</v>
      </c>
    </row>
    <row r="64" spans="2:5" ht="14.25">
      <c r="B64" s="5"/>
      <c r="C64" s="38" t="s">
        <v>186</v>
      </c>
      <c r="D64" s="3">
        <v>0</v>
      </c>
      <c r="E64" s="3">
        <v>4039</v>
      </c>
    </row>
    <row r="65" spans="2:5" ht="14.25">
      <c r="B65" s="5"/>
      <c r="C65" s="39" t="s">
        <v>83</v>
      </c>
      <c r="D65" s="40">
        <v>273078</v>
      </c>
      <c r="E65" s="40">
        <v>218204</v>
      </c>
    </row>
    <row r="66" ht="14.25">
      <c r="B66" s="5" t="s">
        <v>29</v>
      </c>
    </row>
    <row r="67" spans="2:7" ht="14.25">
      <c r="B67" s="5" t="s">
        <v>30</v>
      </c>
      <c r="F67" s="16">
        <f>SUM(D67:D69)</f>
        <v>561</v>
      </c>
      <c r="G67" s="16">
        <f>SUM(E67:E69)</f>
        <v>18709</v>
      </c>
    </row>
    <row r="68" spans="2:5" ht="14.25">
      <c r="B68" s="5"/>
      <c r="C68" s="38" t="s">
        <v>84</v>
      </c>
      <c r="D68" s="41">
        <v>561</v>
      </c>
      <c r="E68" s="41">
        <v>18709</v>
      </c>
    </row>
    <row r="69" spans="2:5" ht="14.25">
      <c r="B69" s="5"/>
      <c r="C69" s="39" t="s">
        <v>85</v>
      </c>
      <c r="D69" s="40">
        <v>0</v>
      </c>
      <c r="E69" s="40">
        <v>0</v>
      </c>
    </row>
    <row r="70" spans="6:7" ht="14.25">
      <c r="F70" s="18"/>
      <c r="G70" s="18"/>
    </row>
    <row r="71" spans="3:7" ht="15">
      <c r="C71" s="2" t="s">
        <v>72</v>
      </c>
      <c r="F71" s="23">
        <f>SUM(F62:F70)</f>
        <v>583465</v>
      </c>
      <c r="G71" s="23">
        <f>SUM(G62:G70)</f>
        <v>487573</v>
      </c>
    </row>
    <row r="72" ht="15">
      <c r="C72" s="2"/>
    </row>
    <row r="73" spans="3:7" ht="15">
      <c r="C73" s="2" t="s">
        <v>31</v>
      </c>
      <c r="F73" s="25">
        <f>SUM(F71,F59,F53,F43)</f>
        <v>587814</v>
      </c>
      <c r="G73" s="25">
        <f>SUM(G71,G59,G53,G43)</f>
        <v>490990</v>
      </c>
    </row>
    <row r="74" ht="15">
      <c r="C74" s="2"/>
    </row>
    <row r="75" spans="1:7" ht="15">
      <c r="A75" s="2" t="s">
        <v>32</v>
      </c>
      <c r="B75" s="2" t="s">
        <v>33</v>
      </c>
      <c r="F75" s="26">
        <v>0</v>
      </c>
      <c r="G75" s="26">
        <v>0</v>
      </c>
    </row>
    <row r="76" spans="2:7" ht="15">
      <c r="B76" s="2"/>
      <c r="F76" s="18"/>
      <c r="G76" s="18"/>
    </row>
    <row r="77" spans="3:7" ht="15.75" thickBot="1">
      <c r="C77" s="2" t="s">
        <v>34</v>
      </c>
      <c r="F77" s="27">
        <f>SUM(F73,F32,F5)</f>
        <v>587814</v>
      </c>
      <c r="G77" s="27">
        <f>SUM(G73,G32,G5)</f>
        <v>490990</v>
      </c>
    </row>
    <row r="78" ht="15" thickTop="1"/>
    <row r="79" ht="14.25"/>
    <row r="80" spans="4:7" ht="15">
      <c r="D80" s="50" t="s">
        <v>168</v>
      </c>
      <c r="E80" s="50" t="s">
        <v>168</v>
      </c>
      <c r="F80" s="14" t="s">
        <v>169</v>
      </c>
      <c r="G80" s="14" t="s">
        <v>169</v>
      </c>
    </row>
    <row r="81" spans="2:7" ht="15">
      <c r="B81" s="2" t="s">
        <v>35</v>
      </c>
      <c r="D81" s="14" t="s">
        <v>200</v>
      </c>
      <c r="E81" s="14" t="s">
        <v>191</v>
      </c>
      <c r="F81" s="14" t="s">
        <v>200</v>
      </c>
      <c r="G81" s="14" t="s">
        <v>191</v>
      </c>
    </row>
    <row r="82" spans="2:7" ht="15">
      <c r="B82" s="2"/>
      <c r="F82" s="28"/>
      <c r="G82" s="28"/>
    </row>
    <row r="83" spans="1:2" ht="15">
      <c r="A83" s="2" t="s">
        <v>2</v>
      </c>
      <c r="B83" s="11" t="s">
        <v>36</v>
      </c>
    </row>
    <row r="84" ht="15">
      <c r="B84" s="12"/>
    </row>
    <row r="85" spans="2:7" ht="15">
      <c r="B85" s="4" t="s">
        <v>73</v>
      </c>
      <c r="F85" s="19">
        <v>25357</v>
      </c>
      <c r="G85" s="19">
        <v>25357</v>
      </c>
    </row>
    <row r="86" ht="15">
      <c r="B86" s="13"/>
    </row>
    <row r="87" spans="2:3" ht="15">
      <c r="B87" s="8" t="s">
        <v>74</v>
      </c>
      <c r="C87" s="7"/>
    </row>
    <row r="88" ht="14.25">
      <c r="B88" s="5" t="s">
        <v>37</v>
      </c>
    </row>
    <row r="89" spans="2:7" ht="14.25">
      <c r="B89" s="5" t="s">
        <v>38</v>
      </c>
      <c r="F89" s="16">
        <f>SUM(D90:D95)</f>
        <v>543949</v>
      </c>
      <c r="G89" s="16">
        <f>SUM(E90:E95)</f>
        <v>449449</v>
      </c>
    </row>
    <row r="90" spans="2:5" ht="14.25">
      <c r="B90" s="5"/>
      <c r="C90" s="38" t="s">
        <v>162</v>
      </c>
      <c r="D90" s="3">
        <v>281921</v>
      </c>
      <c r="E90" s="3">
        <v>243165</v>
      </c>
    </row>
    <row r="91" spans="2:5" ht="14.25">
      <c r="B91" s="5"/>
      <c r="C91" s="38" t="s">
        <v>165</v>
      </c>
      <c r="D91" s="3">
        <v>34272</v>
      </c>
      <c r="E91" s="3">
        <v>42898</v>
      </c>
    </row>
    <row r="92" spans="2:5" ht="14.25">
      <c r="B92" s="5"/>
      <c r="C92" s="38" t="s">
        <v>163</v>
      </c>
      <c r="D92" s="41">
        <v>95088</v>
      </c>
      <c r="E92" s="41">
        <v>83430</v>
      </c>
    </row>
    <row r="93" spans="2:5" ht="14.25">
      <c r="B93" s="5"/>
      <c r="C93" s="38" t="s">
        <v>164</v>
      </c>
      <c r="D93" s="41">
        <v>132668</v>
      </c>
      <c r="E93" s="41">
        <v>75918</v>
      </c>
    </row>
    <row r="94" spans="2:5" ht="14.25">
      <c r="B94" s="5"/>
      <c r="C94" s="39" t="s">
        <v>187</v>
      </c>
      <c r="D94" s="40">
        <v>0</v>
      </c>
      <c r="E94" s="40">
        <v>4038</v>
      </c>
    </row>
    <row r="95" spans="2:5" ht="14.25">
      <c r="B95" s="5"/>
      <c r="C95" s="61"/>
      <c r="D95" s="41"/>
      <c r="E95" s="41"/>
    </row>
    <row r="96" ht="14.25">
      <c r="B96" s="5" t="s">
        <v>39</v>
      </c>
    </row>
    <row r="97" ht="14.25">
      <c r="B97" s="5"/>
    </row>
    <row r="98" spans="2:7" ht="15">
      <c r="B98" s="5"/>
      <c r="C98" s="2" t="s">
        <v>65</v>
      </c>
      <c r="F98" s="19">
        <f>SUM(F88:F96)</f>
        <v>543949</v>
      </c>
      <c r="G98" s="19">
        <f>SUM(G88:G96)</f>
        <v>449449</v>
      </c>
    </row>
    <row r="99" spans="2:3" ht="14.25">
      <c r="B99" s="5"/>
      <c r="C99" s="6"/>
    </row>
    <row r="100" spans="2:3" ht="15">
      <c r="B100" s="8" t="s">
        <v>75</v>
      </c>
      <c r="C100" s="7"/>
    </row>
    <row r="101" spans="2:7" ht="14.25">
      <c r="B101" s="5" t="s">
        <v>40</v>
      </c>
      <c r="C101" s="3"/>
      <c r="F101" s="17">
        <f>+'Rendic. gestionale (sez.contrp)'!D103-'Rendic. gestionale (sez.contrp)'!J103</f>
        <v>2121</v>
      </c>
      <c r="G101" s="59">
        <f>+'Rendic. gestionale (sez.contrp)'!E103-'Rendic. gestionale (sez.contrp)'!K103</f>
        <v>9341</v>
      </c>
    </row>
    <row r="102" spans="2:7" ht="14.25">
      <c r="B102" s="5" t="s">
        <v>189</v>
      </c>
      <c r="C102" s="3"/>
      <c r="F102" s="17">
        <f>SUM(D102:D104)</f>
        <v>9637</v>
      </c>
      <c r="G102" s="60">
        <v>295</v>
      </c>
    </row>
    <row r="103" spans="2:6" ht="14.25">
      <c r="B103" s="5"/>
      <c r="C103" s="55" t="s">
        <v>205</v>
      </c>
      <c r="D103" s="57">
        <v>26698</v>
      </c>
      <c r="E103" s="57">
        <v>17356</v>
      </c>
      <c r="F103" s="17"/>
    </row>
    <row r="104" spans="2:6" ht="14.25">
      <c r="B104" s="5"/>
      <c r="C104" s="56" t="s">
        <v>206</v>
      </c>
      <c r="D104" s="58">
        <v>-17061</v>
      </c>
      <c r="E104" s="58">
        <v>-17061</v>
      </c>
      <c r="F104" s="17"/>
    </row>
    <row r="105" spans="2:6" ht="14.25">
      <c r="B105" s="5" t="s">
        <v>188</v>
      </c>
      <c r="C105" s="3"/>
      <c r="F105" s="17"/>
    </row>
    <row r="106" spans="2:7" ht="14.25">
      <c r="B106" s="5" t="s">
        <v>198</v>
      </c>
      <c r="C106" s="3"/>
      <c r="F106" s="18">
        <v>0</v>
      </c>
      <c r="G106" s="18">
        <v>1</v>
      </c>
    </row>
    <row r="107" spans="3:7" ht="15">
      <c r="C107" s="2" t="s">
        <v>67</v>
      </c>
      <c r="F107" s="19">
        <f>SUM(F101:F106)</f>
        <v>11758</v>
      </c>
      <c r="G107" s="19">
        <f>SUM(G101:G106)</f>
        <v>9637</v>
      </c>
    </row>
    <row r="108" ht="15">
      <c r="C108" s="2"/>
    </row>
    <row r="109" spans="3:7" ht="15">
      <c r="C109" s="2" t="s">
        <v>41</v>
      </c>
      <c r="F109" s="21">
        <f>SUM(F107,F98,F85)</f>
        <v>581064</v>
      </c>
      <c r="G109" s="21">
        <f>SUM(G107,G98,G85)</f>
        <v>484443</v>
      </c>
    </row>
    <row r="110" ht="15">
      <c r="C110" s="2"/>
    </row>
    <row r="111" spans="1:2" ht="15">
      <c r="A111" s="2" t="s">
        <v>4</v>
      </c>
      <c r="B111" s="11" t="s">
        <v>42</v>
      </c>
    </row>
    <row r="112" ht="14.25">
      <c r="B112" s="5" t="s">
        <v>43</v>
      </c>
    </row>
    <row r="113" ht="14.25">
      <c r="B113" s="5" t="s">
        <v>44</v>
      </c>
    </row>
    <row r="114" spans="6:7" ht="14.25">
      <c r="F114" s="18"/>
      <c r="G114" s="18"/>
    </row>
    <row r="115" spans="3:7" ht="15">
      <c r="C115" s="2" t="s">
        <v>45</v>
      </c>
      <c r="F115" s="29">
        <f>SUM(F112:F114)</f>
        <v>0</v>
      </c>
      <c r="G115" s="29">
        <f>SUM(G112:G114)</f>
        <v>0</v>
      </c>
    </row>
    <row r="116" spans="6:7" ht="14.25">
      <c r="F116" s="18"/>
      <c r="G116" s="18"/>
    </row>
    <row r="117" spans="1:7" ht="15">
      <c r="A117" s="2" t="s">
        <v>17</v>
      </c>
      <c r="B117" s="11" t="s">
        <v>46</v>
      </c>
      <c r="F117" s="30">
        <v>4346</v>
      </c>
      <c r="G117" s="30">
        <v>3343</v>
      </c>
    </row>
    <row r="118" ht="14.25"/>
    <row r="119" spans="1:2" ht="15">
      <c r="A119" s="2" t="s">
        <v>32</v>
      </c>
      <c r="B119" s="11" t="s">
        <v>47</v>
      </c>
    </row>
    <row r="120" spans="2:7" ht="14.25">
      <c r="B120" s="5" t="s">
        <v>48</v>
      </c>
      <c r="F120" s="16">
        <v>0</v>
      </c>
      <c r="G120" s="16">
        <v>0</v>
      </c>
    </row>
    <row r="121" spans="2:7" ht="14.25">
      <c r="B121" s="9" t="s">
        <v>25</v>
      </c>
      <c r="F121" s="24"/>
      <c r="G121" s="24"/>
    </row>
    <row r="122" spans="2:7" ht="14.25">
      <c r="B122" s="5" t="s">
        <v>49</v>
      </c>
      <c r="F122" s="16">
        <v>0</v>
      </c>
      <c r="G122" s="16">
        <v>0</v>
      </c>
    </row>
    <row r="123" spans="2:7" ht="14.25">
      <c r="B123" s="9" t="s">
        <v>25</v>
      </c>
      <c r="F123" s="24"/>
      <c r="G123" s="24"/>
    </row>
    <row r="124" spans="2:7" ht="14.25">
      <c r="B124" s="5" t="s">
        <v>50</v>
      </c>
      <c r="F124" s="16">
        <v>0</v>
      </c>
      <c r="G124" s="16">
        <v>0</v>
      </c>
    </row>
    <row r="125" spans="2:7" ht="14.25">
      <c r="B125" s="9" t="s">
        <v>25</v>
      </c>
      <c r="F125" s="24"/>
      <c r="G125" s="24"/>
    </row>
    <row r="126" spans="2:7" ht="14.25">
      <c r="B126" s="5" t="s">
        <v>51</v>
      </c>
      <c r="F126" s="16">
        <v>332</v>
      </c>
      <c r="G126" s="16">
        <v>1086</v>
      </c>
    </row>
    <row r="127" spans="2:7" ht="14.25">
      <c r="B127" s="9" t="s">
        <v>25</v>
      </c>
      <c r="F127" s="53"/>
      <c r="G127" s="53"/>
    </row>
    <row r="128" spans="2:7" ht="14.25">
      <c r="B128" s="5" t="s">
        <v>52</v>
      </c>
      <c r="F128" s="16">
        <f>ROUND(294.26+53.04,0)</f>
        <v>347</v>
      </c>
      <c r="G128" s="16">
        <v>344</v>
      </c>
    </row>
    <row r="129" spans="2:7" ht="14.25">
      <c r="B129" s="9" t="s">
        <v>25</v>
      </c>
      <c r="F129" s="53"/>
      <c r="G129" s="53"/>
    </row>
    <row r="130" spans="2:7" ht="14.25">
      <c r="B130" s="5" t="s">
        <v>53</v>
      </c>
      <c r="F130" s="16">
        <v>890</v>
      </c>
      <c r="G130" s="16">
        <v>900</v>
      </c>
    </row>
    <row r="131" spans="2:7" ht="14.25">
      <c r="B131" s="9" t="s">
        <v>25</v>
      </c>
      <c r="F131" s="53"/>
      <c r="G131" s="53"/>
    </row>
    <row r="132" spans="2:7" ht="14.25">
      <c r="B132" s="5" t="s">
        <v>199</v>
      </c>
      <c r="F132" s="16">
        <v>835</v>
      </c>
      <c r="G132" s="16">
        <v>874</v>
      </c>
    </row>
    <row r="133" spans="2:7" ht="14.25">
      <c r="B133" s="9" t="s">
        <v>25</v>
      </c>
      <c r="F133" s="24"/>
      <c r="G133" s="24"/>
    </row>
    <row r="134" spans="6:7" ht="14.25">
      <c r="F134" s="18"/>
      <c r="G134" s="18"/>
    </row>
    <row r="135" spans="3:7" ht="15">
      <c r="C135" s="2" t="s">
        <v>54</v>
      </c>
      <c r="F135" s="31">
        <f>SUM(F132,F130,F128,F126,F124,F122,F120)</f>
        <v>2404</v>
      </c>
      <c r="G135" s="31">
        <f>SUM(G132,G130,G128,G126,G124,G122,G120)</f>
        <v>3204</v>
      </c>
    </row>
    <row r="137" spans="1:7" ht="15">
      <c r="A137" s="2" t="s">
        <v>55</v>
      </c>
      <c r="B137" s="2" t="s">
        <v>33</v>
      </c>
      <c r="F137" s="32">
        <v>0</v>
      </c>
      <c r="G137" s="32">
        <v>0</v>
      </c>
    </row>
    <row r="138" spans="1:10" ht="15">
      <c r="A138" s="2"/>
      <c r="F138" s="18"/>
      <c r="G138" s="18"/>
      <c r="I138" s="33" t="s">
        <v>76</v>
      </c>
      <c r="J138" s="34"/>
    </row>
    <row r="139" spans="3:10" ht="15.75" thickBot="1">
      <c r="C139" s="2" t="s">
        <v>56</v>
      </c>
      <c r="F139" s="27">
        <f>SUM(F137,F135,F117,F115,F109)</f>
        <v>587814</v>
      </c>
      <c r="G139" s="27">
        <f>SUM(G137,G135,G117,G115,G109)</f>
        <v>490990</v>
      </c>
      <c r="I139" s="35">
        <f>SUM(F139:G139)-SUM(F77:G77)+F139-F77+G77-G139</f>
        <v>0</v>
      </c>
      <c r="J139" s="36"/>
    </row>
    <row r="140" ht="15" thickTop="1"/>
    <row r="142" ht="15">
      <c r="B142" s="2" t="s">
        <v>57</v>
      </c>
    </row>
    <row r="144" spans="2:5" ht="14.25">
      <c r="B144" s="1" t="s">
        <v>58</v>
      </c>
      <c r="D144" s="37"/>
      <c r="E144" s="37"/>
    </row>
    <row r="145" spans="4:5" ht="14.25">
      <c r="D145" s="37"/>
      <c r="E145" s="37"/>
    </row>
    <row r="146" spans="2:5" ht="14.25">
      <c r="B146" s="1" t="s">
        <v>59</v>
      </c>
      <c r="D146" s="37"/>
      <c r="E146" s="37"/>
    </row>
    <row r="147" spans="2:5" ht="14.25">
      <c r="B147" s="1" t="s">
        <v>60</v>
      </c>
      <c r="D147" s="37"/>
      <c r="E147" s="37"/>
    </row>
    <row r="148" spans="2:5" ht="14.25">
      <c r="B148" s="1" t="s">
        <v>61</v>
      </c>
      <c r="D148" s="37"/>
      <c r="E148" s="37"/>
    </row>
    <row r="149" spans="2:5" ht="14.25">
      <c r="B149" s="1" t="s">
        <v>60</v>
      </c>
      <c r="D149" s="37"/>
      <c r="E149" s="37"/>
    </row>
    <row r="150" spans="2:5" ht="14.25">
      <c r="B150" s="1" t="s">
        <v>62</v>
      </c>
      <c r="D150" s="37"/>
      <c r="E150" s="37"/>
    </row>
  </sheetData>
  <mergeCells count="1">
    <mergeCell ref="A1:G1"/>
  </mergeCells>
  <conditionalFormatting sqref="I138">
    <cfRule type="expression" priority="1" dxfId="0" stopIfTrue="1">
      <formula>IF($I$139&lt;&gt;0,1)</formula>
    </cfRule>
  </conditionalFormatting>
  <conditionalFormatting sqref="I139">
    <cfRule type="cellIs" priority="2" dxfId="1" operator="notEqual" stopIfTrue="1">
      <formula>0</formula>
    </cfRule>
  </conditionalFormatting>
  <conditionalFormatting sqref="F5:G5">
    <cfRule type="cellIs" priority="3" dxfId="2" operator="greaterThanOrEqual" stopIfTrue="1">
      <formula>0</formula>
    </cfRule>
  </conditionalFormatting>
  <printOptions horizontalCentered="1"/>
  <pageMargins left="0.2362204724409449" right="0.2362204724409449" top="0.2755905511811024" bottom="0.15748031496062992" header="0.2362204724409449" footer="0.2755905511811024"/>
  <pageSetup horizontalDpi="600" verticalDpi="600" orientation="portrait" paperSize="9" scale="70" r:id="rId3"/>
  <rowBreaks count="1" manualBreakCount="1">
    <brk id="78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0"/>
  <sheetViews>
    <sheetView tabSelected="1" zoomScale="90" zoomScaleNormal="90" workbookViewId="0" topLeftCell="A1">
      <selection activeCell="J9" sqref="J9:J28"/>
    </sheetView>
  </sheetViews>
  <sheetFormatPr defaultColWidth="9.140625" defaultRowHeight="12.75"/>
  <cols>
    <col min="1" max="1" width="40.7109375" style="1" customWidth="1"/>
    <col min="2" max="3" width="12.421875" style="3" customWidth="1"/>
    <col min="4" max="4" width="12.8515625" style="3" customWidth="1"/>
    <col min="5" max="5" width="13.28125" style="3" customWidth="1"/>
    <col min="6" max="6" width="1.57421875" style="1" customWidth="1"/>
    <col min="7" max="7" width="40.7109375" style="1" customWidth="1"/>
    <col min="8" max="8" width="12.421875" style="1" customWidth="1"/>
    <col min="9" max="11" width="12.421875" style="3" customWidth="1"/>
    <col min="12" max="16384" width="9.140625" style="1" customWidth="1"/>
  </cols>
  <sheetData>
    <row r="1" spans="1:11" ht="38.25" customHeight="1">
      <c r="A1" s="62" t="s">
        <v>207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4:11" ht="29.25" customHeight="1">
      <c r="D2" s="64" t="s">
        <v>161</v>
      </c>
      <c r="E2" s="65"/>
      <c r="F2" s="42"/>
      <c r="J2" s="64" t="s">
        <v>161</v>
      </c>
      <c r="K2" s="64"/>
    </row>
    <row r="3" spans="4:11" ht="15">
      <c r="D3" s="49" t="s">
        <v>201</v>
      </c>
      <c r="E3" s="49" t="s">
        <v>192</v>
      </c>
      <c r="F3" s="49"/>
      <c r="J3" s="49" t="s">
        <v>201</v>
      </c>
      <c r="K3" s="49" t="s">
        <v>192</v>
      </c>
    </row>
    <row r="4" ht="14.25">
      <c r="F4" s="42"/>
    </row>
    <row r="5" spans="1:9" ht="15">
      <c r="A5" s="2" t="s">
        <v>86</v>
      </c>
      <c r="B5" s="49" t="s">
        <v>201</v>
      </c>
      <c r="C5" s="49" t="s">
        <v>192</v>
      </c>
      <c r="F5" s="42"/>
      <c r="G5" s="2" t="s">
        <v>87</v>
      </c>
      <c r="H5" s="49" t="s">
        <v>201</v>
      </c>
      <c r="I5" s="49" t="s">
        <v>192</v>
      </c>
    </row>
    <row r="6" ht="14.25">
      <c r="F6" s="42"/>
    </row>
    <row r="7" spans="1:9" ht="15">
      <c r="A7" s="2" t="s">
        <v>88</v>
      </c>
      <c r="C7" s="44"/>
      <c r="F7" s="42"/>
      <c r="G7" s="2" t="s">
        <v>89</v>
      </c>
      <c r="H7" s="2"/>
      <c r="I7" s="44"/>
    </row>
    <row r="8" spans="6:8" ht="9" customHeight="1">
      <c r="F8" s="42"/>
      <c r="H8" s="3"/>
    </row>
    <row r="9" spans="1:11" ht="14.25">
      <c r="A9" s="1" t="s">
        <v>90</v>
      </c>
      <c r="D9" s="3">
        <f>ROUND(SUM(B10:B13),0)</f>
        <v>4938</v>
      </c>
      <c r="E9" s="3">
        <f>SUM(C10:C13)</f>
        <v>4969</v>
      </c>
      <c r="F9" s="42"/>
      <c r="G9" s="1" t="s">
        <v>91</v>
      </c>
      <c r="H9" s="3"/>
      <c r="J9" s="3">
        <f>ROUND(SUM(H10:H18),0)</f>
        <v>386749</v>
      </c>
      <c r="K9" s="3">
        <f>SUM(I10:I18)</f>
        <v>331299</v>
      </c>
    </row>
    <row r="10" spans="1:10" ht="14.25">
      <c r="A10" s="10" t="s">
        <v>170</v>
      </c>
      <c r="C10" s="3">
        <v>20</v>
      </c>
      <c r="F10" s="42"/>
      <c r="G10" s="10" t="s">
        <v>159</v>
      </c>
      <c r="H10" s="3">
        <v>10</v>
      </c>
      <c r="I10" s="47">
        <v>15</v>
      </c>
      <c r="J10" s="1"/>
    </row>
    <row r="11" spans="1:9" ht="14.25">
      <c r="A11" s="10" t="s">
        <v>134</v>
      </c>
      <c r="C11" s="47">
        <v>0</v>
      </c>
      <c r="F11" s="42"/>
      <c r="G11" s="10" t="s">
        <v>152</v>
      </c>
      <c r="H11" s="3">
        <v>194980</v>
      </c>
      <c r="I11" s="47">
        <v>206484</v>
      </c>
    </row>
    <row r="12" spans="1:9" ht="14.25">
      <c r="A12" s="10" t="s">
        <v>135</v>
      </c>
      <c r="B12" s="3">
        <v>173</v>
      </c>
      <c r="C12" s="47">
        <v>202</v>
      </c>
      <c r="F12" s="42"/>
      <c r="G12" s="10" t="s">
        <v>153</v>
      </c>
      <c r="H12" s="3">
        <v>11277</v>
      </c>
      <c r="I12" s="47">
        <v>15737</v>
      </c>
    </row>
    <row r="13" spans="1:9" ht="14.25">
      <c r="A13" s="10" t="s">
        <v>136</v>
      </c>
      <c r="B13" s="40">
        <v>4764.98</v>
      </c>
      <c r="C13" s="48">
        <v>4747</v>
      </c>
      <c r="F13" s="42"/>
      <c r="G13" s="10" t="s">
        <v>154</v>
      </c>
      <c r="H13" s="41">
        <v>41707</v>
      </c>
      <c r="I13" s="47">
        <v>42164</v>
      </c>
    </row>
    <row r="14" spans="1:9" ht="14.25">
      <c r="A14" s="10"/>
      <c r="B14" s="41"/>
      <c r="C14" s="41"/>
      <c r="F14" s="42"/>
      <c r="G14" s="10" t="s">
        <v>190</v>
      </c>
      <c r="H14" s="41">
        <v>0</v>
      </c>
      <c r="I14" s="47">
        <v>5352</v>
      </c>
    </row>
    <row r="15" spans="1:9" ht="14.25">
      <c r="A15" s="10"/>
      <c r="C15" s="41"/>
      <c r="F15" s="42"/>
      <c r="G15" s="10" t="s">
        <v>197</v>
      </c>
      <c r="H15" s="41">
        <v>0</v>
      </c>
      <c r="I15" s="47">
        <v>10395</v>
      </c>
    </row>
    <row r="16" spans="1:9" ht="14.25">
      <c r="A16" s="1" t="s">
        <v>92</v>
      </c>
      <c r="D16" s="3">
        <f>ROUND(SUM(B17:B21),0)</f>
        <v>3287</v>
      </c>
      <c r="E16" s="3">
        <f>SUM(C17:C21)</f>
        <v>4002</v>
      </c>
      <c r="F16" s="42"/>
      <c r="G16" s="10" t="s">
        <v>203</v>
      </c>
      <c r="H16" s="41">
        <v>10161</v>
      </c>
      <c r="I16" s="47"/>
    </row>
    <row r="17" spans="1:9" ht="14.25">
      <c r="A17" s="10" t="s">
        <v>142</v>
      </c>
      <c r="B17" s="3">
        <v>308</v>
      </c>
      <c r="C17" s="47">
        <v>144</v>
      </c>
      <c r="F17" s="42"/>
      <c r="G17" s="10" t="s">
        <v>172</v>
      </c>
      <c r="H17" s="41">
        <v>39000</v>
      </c>
      <c r="I17" s="47">
        <v>0</v>
      </c>
    </row>
    <row r="18" spans="1:9" ht="14.25">
      <c r="A18" s="10" t="s">
        <v>137</v>
      </c>
      <c r="B18" s="3">
        <v>334</v>
      </c>
      <c r="C18" s="47">
        <v>556</v>
      </c>
      <c r="F18" s="42"/>
      <c r="G18" s="10" t="s">
        <v>155</v>
      </c>
      <c r="H18" s="40">
        <v>89614</v>
      </c>
      <c r="I18" s="48">
        <v>51152</v>
      </c>
    </row>
    <row r="19" spans="1:8" ht="14.25">
      <c r="A19" s="10" t="s">
        <v>138</v>
      </c>
      <c r="B19" s="3">
        <v>0</v>
      </c>
      <c r="C19" s="47">
        <v>147</v>
      </c>
      <c r="F19" s="42"/>
      <c r="G19" s="10"/>
      <c r="H19" s="3"/>
    </row>
    <row r="20" spans="1:8" ht="14.25">
      <c r="A20" s="10" t="s">
        <v>193</v>
      </c>
      <c r="B20" s="3">
        <v>1411</v>
      </c>
      <c r="C20" s="47">
        <v>1599</v>
      </c>
      <c r="F20" s="42"/>
      <c r="G20" s="1" t="s">
        <v>93</v>
      </c>
      <c r="H20" s="3"/>
    </row>
    <row r="21" spans="1:8" ht="14.25">
      <c r="A21" s="10" t="s">
        <v>139</v>
      </c>
      <c r="B21" s="40">
        <v>1234</v>
      </c>
      <c r="C21" s="48">
        <v>1556</v>
      </c>
      <c r="F21" s="42"/>
      <c r="H21" s="41"/>
    </row>
    <row r="22" spans="1:8" ht="14.25">
      <c r="A22" s="1" t="s">
        <v>94</v>
      </c>
      <c r="F22" s="42"/>
      <c r="H22" s="41"/>
    </row>
    <row r="23" spans="1:8" ht="14.25">
      <c r="A23" s="1" t="s">
        <v>96</v>
      </c>
      <c r="D23" s="3">
        <f>ROUND(SUM(B24:B27),0)</f>
        <v>17862</v>
      </c>
      <c r="E23" s="3">
        <f>SUM(C24:C27)</f>
        <v>17929</v>
      </c>
      <c r="F23" s="42"/>
      <c r="H23" s="41"/>
    </row>
    <row r="24" spans="1:8" ht="14.25">
      <c r="A24" s="10" t="s">
        <v>143</v>
      </c>
      <c r="B24" s="3">
        <v>13142</v>
      </c>
      <c r="C24" s="47">
        <v>13190</v>
      </c>
      <c r="F24" s="42"/>
      <c r="G24" s="1" t="s">
        <v>95</v>
      </c>
      <c r="H24" s="3"/>
    </row>
    <row r="25" spans="1:8" ht="14.25">
      <c r="A25" s="10" t="s">
        <v>144</v>
      </c>
      <c r="B25" s="3">
        <v>3749</v>
      </c>
      <c r="C25" s="47">
        <v>3764</v>
      </c>
      <c r="F25" s="42"/>
      <c r="G25" s="1" t="s">
        <v>97</v>
      </c>
      <c r="H25" s="3"/>
    </row>
    <row r="26" spans="1:8" ht="14.25">
      <c r="A26" s="10" t="s">
        <v>145</v>
      </c>
      <c r="B26" s="3">
        <v>66</v>
      </c>
      <c r="C26" s="47">
        <v>64</v>
      </c>
      <c r="F26" s="42"/>
      <c r="H26" s="3"/>
    </row>
    <row r="27" spans="1:8" ht="14.25">
      <c r="A27" s="10" t="s">
        <v>146</v>
      </c>
      <c r="B27" s="40">
        <v>905</v>
      </c>
      <c r="C27" s="48">
        <v>911</v>
      </c>
      <c r="F27" s="42"/>
      <c r="H27" s="41"/>
    </row>
    <row r="28" spans="1:11" ht="14.25">
      <c r="A28" s="1" t="s">
        <v>98</v>
      </c>
      <c r="F28" s="42"/>
      <c r="G28" s="1" t="s">
        <v>99</v>
      </c>
      <c r="H28" s="3"/>
      <c r="J28" s="3">
        <f>ROUND(SUM(H29:H31),0)</f>
        <v>32495</v>
      </c>
      <c r="K28" s="3">
        <f>SUM(I29:I31)</f>
        <v>29812</v>
      </c>
    </row>
    <row r="29" spans="6:9" ht="14.25">
      <c r="F29" s="42"/>
      <c r="G29" s="10" t="s">
        <v>158</v>
      </c>
      <c r="H29" s="3">
        <v>8298</v>
      </c>
      <c r="I29" s="47">
        <v>4409</v>
      </c>
    </row>
    <row r="30" spans="6:9" ht="14.25">
      <c r="F30" s="42"/>
      <c r="G30" s="10" t="s">
        <v>196</v>
      </c>
      <c r="H30" s="3">
        <v>24194</v>
      </c>
      <c r="I30" s="47">
        <v>25396</v>
      </c>
    </row>
    <row r="31" spans="6:9" ht="14.25">
      <c r="F31" s="42"/>
      <c r="G31" s="10" t="s">
        <v>160</v>
      </c>
      <c r="H31" s="40">
        <v>3</v>
      </c>
      <c r="I31" s="48">
        <v>7</v>
      </c>
    </row>
    <row r="32" spans="1:8" ht="14.25">
      <c r="A32" s="1" t="s">
        <v>100</v>
      </c>
      <c r="D32" s="3">
        <f>ROUND(SUM(B33:B38),0)</f>
        <v>14135</v>
      </c>
      <c r="E32" s="3">
        <f>SUM(C33:C38)</f>
        <v>9701</v>
      </c>
      <c r="F32" s="42"/>
      <c r="H32" s="3"/>
    </row>
    <row r="33" spans="1:8" ht="14.25">
      <c r="A33" s="10" t="s">
        <v>156</v>
      </c>
      <c r="B33" s="3">
        <v>2501</v>
      </c>
      <c r="C33" s="47">
        <v>2716</v>
      </c>
      <c r="F33" s="42"/>
      <c r="H33" s="3"/>
    </row>
    <row r="34" spans="1:8" ht="14.25">
      <c r="A34" s="10" t="s">
        <v>202</v>
      </c>
      <c r="B34" s="3">
        <v>161</v>
      </c>
      <c r="C34" s="47">
        <v>0</v>
      </c>
      <c r="F34" s="42"/>
      <c r="H34" s="3"/>
    </row>
    <row r="35" spans="1:8" ht="14.25">
      <c r="A35" s="10" t="s">
        <v>173</v>
      </c>
      <c r="B35" s="3">
        <v>31</v>
      </c>
      <c r="C35" s="47">
        <v>43</v>
      </c>
      <c r="F35" s="42"/>
      <c r="H35" s="3"/>
    </row>
    <row r="36" spans="1:8" ht="14.25">
      <c r="A36" s="10" t="s">
        <v>157</v>
      </c>
      <c r="B36" s="3">
        <v>5</v>
      </c>
      <c r="C36" s="47">
        <v>8</v>
      </c>
      <c r="F36" s="42"/>
      <c r="H36" s="3"/>
    </row>
    <row r="37" spans="1:8" ht="14.25">
      <c r="A37" s="10" t="s">
        <v>195</v>
      </c>
      <c r="C37" s="47">
        <v>730</v>
      </c>
      <c r="F37" s="42"/>
      <c r="H37" s="3"/>
    </row>
    <row r="38" spans="1:8" ht="14.25">
      <c r="A38" s="10" t="s">
        <v>194</v>
      </c>
      <c r="B38" s="40">
        <v>11437</v>
      </c>
      <c r="C38" s="48">
        <v>6204</v>
      </c>
      <c r="F38" s="42"/>
      <c r="H38" s="3"/>
    </row>
    <row r="39" spans="6:8" ht="14.25">
      <c r="F39" s="42"/>
      <c r="H39" s="3"/>
    </row>
    <row r="40" spans="1:8" ht="14.25">
      <c r="A40" s="1" t="s">
        <v>150</v>
      </c>
      <c r="D40" s="3">
        <f>ROUND(SUM(B41:B46),0)</f>
        <v>376588</v>
      </c>
      <c r="E40" s="3">
        <f>SUM(C41:C46)</f>
        <v>315552</v>
      </c>
      <c r="F40" s="42"/>
      <c r="H40" s="3"/>
    </row>
    <row r="41" spans="1:8" ht="14.25">
      <c r="A41" s="10" t="s">
        <v>151</v>
      </c>
      <c r="B41" s="3">
        <v>10</v>
      </c>
      <c r="C41" s="47">
        <v>15</v>
      </c>
      <c r="F41" s="42"/>
      <c r="H41" s="41"/>
    </row>
    <row r="42" spans="1:8" ht="14.25">
      <c r="A42" s="10" t="s">
        <v>152</v>
      </c>
      <c r="B42" s="3">
        <v>194980</v>
      </c>
      <c r="C42" s="47">
        <v>206484</v>
      </c>
      <c r="F42" s="42"/>
      <c r="H42" s="3"/>
    </row>
    <row r="43" spans="1:8" ht="14.25">
      <c r="A43" s="10" t="s">
        <v>153</v>
      </c>
      <c r="B43" s="3">
        <v>11277</v>
      </c>
      <c r="C43" s="47">
        <v>15737</v>
      </c>
      <c r="F43" s="42"/>
      <c r="H43" s="3"/>
    </row>
    <row r="44" spans="1:8" ht="14.25">
      <c r="A44" s="10" t="s">
        <v>154</v>
      </c>
      <c r="B44" s="3">
        <v>41707</v>
      </c>
      <c r="C44" s="47">
        <v>42164</v>
      </c>
      <c r="F44" s="42"/>
      <c r="H44" s="3"/>
    </row>
    <row r="45" spans="1:8" ht="14.25">
      <c r="A45" s="10" t="s">
        <v>155</v>
      </c>
      <c r="B45" s="3">
        <v>89614</v>
      </c>
      <c r="C45" s="47">
        <v>51152</v>
      </c>
      <c r="F45" s="42"/>
      <c r="H45" s="3"/>
    </row>
    <row r="46" spans="1:8" ht="14.25">
      <c r="A46" s="10" t="s">
        <v>172</v>
      </c>
      <c r="B46" s="40">
        <v>39000</v>
      </c>
      <c r="C46" s="48">
        <v>0</v>
      </c>
      <c r="F46" s="42"/>
      <c r="H46" s="41"/>
    </row>
    <row r="47" spans="6:8" ht="14.25">
      <c r="F47" s="42"/>
      <c r="H47" s="3"/>
    </row>
    <row r="48" spans="1:9" ht="15">
      <c r="A48" s="2" t="s">
        <v>101</v>
      </c>
      <c r="C48" s="44"/>
      <c r="F48" s="42"/>
      <c r="G48" s="2" t="s">
        <v>102</v>
      </c>
      <c r="H48" s="3"/>
      <c r="I48" s="44"/>
    </row>
    <row r="49" spans="6:8" ht="9" customHeight="1">
      <c r="F49" s="42"/>
      <c r="H49" s="3"/>
    </row>
    <row r="50" spans="1:8" ht="14.25" customHeight="1" hidden="1">
      <c r="A50" s="1" t="s">
        <v>103</v>
      </c>
      <c r="F50" s="42"/>
      <c r="G50" s="1" t="s">
        <v>103</v>
      </c>
      <c r="H50" s="3"/>
    </row>
    <row r="51" spans="1:8" ht="14.25" customHeight="1" hidden="1">
      <c r="A51" s="1" t="s">
        <v>104</v>
      </c>
      <c r="F51" s="42"/>
      <c r="G51" s="1" t="s">
        <v>104</v>
      </c>
      <c r="H51" s="3"/>
    </row>
    <row r="52" spans="1:8" ht="14.25" customHeight="1" hidden="1">
      <c r="A52" s="1" t="s">
        <v>105</v>
      </c>
      <c r="F52" s="42"/>
      <c r="G52" s="1" t="s">
        <v>105</v>
      </c>
      <c r="H52" s="3"/>
    </row>
    <row r="53" spans="1:8" ht="14.25" customHeight="1" hidden="1">
      <c r="A53" s="1" t="s">
        <v>106</v>
      </c>
      <c r="F53" s="42"/>
      <c r="G53" s="1" t="s">
        <v>107</v>
      </c>
      <c r="H53" s="3"/>
    </row>
    <row r="54" spans="6:8" ht="14.25" customHeight="1" hidden="1">
      <c r="F54" s="42"/>
      <c r="H54" s="3"/>
    </row>
    <row r="55" spans="6:8" ht="14.25">
      <c r="F55" s="42"/>
      <c r="H55" s="3"/>
    </row>
    <row r="56" spans="1:9" ht="15">
      <c r="A56" s="2" t="s">
        <v>108</v>
      </c>
      <c r="C56" s="44"/>
      <c r="F56" s="42"/>
      <c r="G56" s="2" t="s">
        <v>109</v>
      </c>
      <c r="H56" s="3"/>
      <c r="I56" s="44"/>
    </row>
    <row r="57" spans="1:9" ht="9" customHeight="1">
      <c r="A57" s="6"/>
      <c r="B57" s="45"/>
      <c r="C57" s="45"/>
      <c r="D57" s="45"/>
      <c r="E57" s="45"/>
      <c r="F57" s="43"/>
      <c r="G57" s="6"/>
      <c r="H57" s="45"/>
      <c r="I57" s="45"/>
    </row>
    <row r="58" spans="1:8" ht="14.25">
      <c r="A58" s="1" t="s">
        <v>110</v>
      </c>
      <c r="F58" s="42"/>
      <c r="G58" s="1" t="s">
        <v>111</v>
      </c>
      <c r="H58" s="3"/>
    </row>
    <row r="59" spans="6:9" ht="14.25">
      <c r="F59" s="42"/>
      <c r="G59" s="10" t="s">
        <v>112</v>
      </c>
      <c r="H59" s="3"/>
      <c r="I59" s="46"/>
    </row>
    <row r="60" spans="1:8" ht="14.25">
      <c r="A60" s="1" t="s">
        <v>113</v>
      </c>
      <c r="F60" s="42"/>
      <c r="G60" s="1" t="s">
        <v>114</v>
      </c>
      <c r="H60" s="3"/>
    </row>
    <row r="61" spans="1:8" ht="14.25">
      <c r="A61" s="1" t="s">
        <v>115</v>
      </c>
      <c r="F61" s="42"/>
      <c r="G61" s="1" t="s">
        <v>116</v>
      </c>
      <c r="H61" s="3"/>
    </row>
    <row r="62" spans="1:8" ht="14.25">
      <c r="A62" s="1" t="s">
        <v>117</v>
      </c>
      <c r="F62" s="42"/>
      <c r="G62" s="1" t="s">
        <v>118</v>
      </c>
      <c r="H62" s="3"/>
    </row>
    <row r="63" spans="1:8" ht="14.25">
      <c r="A63" s="1" t="s">
        <v>119</v>
      </c>
      <c r="F63" s="42"/>
      <c r="G63" s="1" t="s">
        <v>120</v>
      </c>
      <c r="H63" s="3"/>
    </row>
    <row r="64" spans="1:8" ht="14.25">
      <c r="A64" s="1" t="s">
        <v>121</v>
      </c>
      <c r="F64" s="42"/>
      <c r="H64" s="3"/>
    </row>
    <row r="65" spans="6:8" ht="14.25">
      <c r="F65" s="42"/>
      <c r="H65" s="3"/>
    </row>
    <row r="66" spans="6:8" ht="14.25">
      <c r="F66" s="42"/>
      <c r="H66" s="3"/>
    </row>
    <row r="67" spans="1:9" ht="15">
      <c r="A67" s="2" t="s">
        <v>122</v>
      </c>
      <c r="C67" s="44"/>
      <c r="F67" s="42"/>
      <c r="G67" s="2" t="s">
        <v>123</v>
      </c>
      <c r="H67" s="3"/>
      <c r="I67" s="44"/>
    </row>
    <row r="68" spans="6:8" ht="9" customHeight="1">
      <c r="F68" s="42"/>
      <c r="H68" s="3"/>
    </row>
    <row r="69" spans="1:11" ht="14.25">
      <c r="A69" s="1" t="s">
        <v>124</v>
      </c>
      <c r="D69" s="3">
        <f>ROUND(SUM(B70:B71),0)</f>
        <v>659</v>
      </c>
      <c r="E69" s="3">
        <f>SUM(C70:C71)</f>
        <v>830</v>
      </c>
      <c r="F69" s="42"/>
      <c r="G69" s="1" t="s">
        <v>125</v>
      </c>
      <c r="H69" s="3"/>
      <c r="J69" s="3">
        <f>ROUND(SUM(H70:H71),0)</f>
        <v>858</v>
      </c>
      <c r="K69" s="3">
        <f>SUM(I70:I71)</f>
        <v>1727</v>
      </c>
    </row>
    <row r="70" spans="1:9" ht="14.25">
      <c r="A70" s="10" t="s">
        <v>147</v>
      </c>
      <c r="B70" s="3">
        <v>503</v>
      </c>
      <c r="C70" s="47">
        <v>588</v>
      </c>
      <c r="F70" s="42"/>
      <c r="G70" s="10" t="s">
        <v>149</v>
      </c>
      <c r="H70" s="3">
        <v>379</v>
      </c>
      <c r="I70" s="47">
        <v>1405</v>
      </c>
    </row>
    <row r="71" spans="1:9" ht="14.25">
      <c r="A71" s="10" t="s">
        <v>166</v>
      </c>
      <c r="B71" s="40">
        <v>156</v>
      </c>
      <c r="C71" s="48">
        <v>242</v>
      </c>
      <c r="F71" s="42"/>
      <c r="G71" s="10" t="s">
        <v>148</v>
      </c>
      <c r="H71" s="40">
        <v>479</v>
      </c>
      <c r="I71" s="48">
        <v>322</v>
      </c>
    </row>
    <row r="72" spans="1:8" ht="14.25">
      <c r="A72" s="1" t="s">
        <v>126</v>
      </c>
      <c r="F72" s="42"/>
      <c r="G72" s="1" t="s">
        <v>127</v>
      </c>
      <c r="H72" s="3"/>
    </row>
    <row r="73" spans="1:8" ht="14.25">
      <c r="A73" s="1" t="s">
        <v>128</v>
      </c>
      <c r="F73" s="42"/>
      <c r="G73" s="1" t="s">
        <v>128</v>
      </c>
      <c r="H73" s="3"/>
    </row>
    <row r="74" spans="1:8" ht="14.25">
      <c r="A74" s="1" t="s">
        <v>129</v>
      </c>
      <c r="F74" s="42"/>
      <c r="G74" s="1" t="s">
        <v>129</v>
      </c>
      <c r="H74" s="3"/>
    </row>
    <row r="75" spans="1:8" ht="14.25">
      <c r="A75" s="1" t="s">
        <v>130</v>
      </c>
      <c r="D75" s="3">
        <f>SUM(B76)</f>
        <v>0</v>
      </c>
      <c r="E75" s="3">
        <f>SUM(C76)</f>
        <v>0</v>
      </c>
      <c r="F75" s="42"/>
      <c r="G75" s="1" t="s">
        <v>131</v>
      </c>
      <c r="H75" s="3"/>
    </row>
    <row r="76" spans="1:8" ht="14.25">
      <c r="A76" s="10" t="s">
        <v>167</v>
      </c>
      <c r="B76" s="40">
        <v>0</v>
      </c>
      <c r="C76" s="48">
        <v>0</v>
      </c>
      <c r="F76" s="42"/>
      <c r="H76" s="3"/>
    </row>
    <row r="77" spans="1:8" ht="14.25">
      <c r="A77" s="10"/>
      <c r="B77" s="41"/>
      <c r="C77" s="41"/>
      <c r="F77" s="42"/>
      <c r="H77" s="3"/>
    </row>
    <row r="78" spans="1:8" ht="14.25">
      <c r="A78" s="10"/>
      <c r="B78" s="41"/>
      <c r="C78" s="41"/>
      <c r="F78" s="42"/>
      <c r="H78" s="3"/>
    </row>
    <row r="79" spans="1:8" ht="15">
      <c r="A79" s="2" t="s">
        <v>181</v>
      </c>
      <c r="B79" s="41"/>
      <c r="C79" s="41"/>
      <c r="F79" s="42"/>
      <c r="H79" s="3"/>
    </row>
    <row r="80" spans="2:8" ht="14.25">
      <c r="B80" s="41"/>
      <c r="C80" s="41"/>
      <c r="F80" s="42"/>
      <c r="H80" s="3"/>
    </row>
    <row r="81" spans="1:8" ht="14.25">
      <c r="A81" s="1" t="s">
        <v>182</v>
      </c>
      <c r="B81" s="41"/>
      <c r="C81" s="41"/>
      <c r="F81" s="42"/>
      <c r="H81" s="3"/>
    </row>
    <row r="82" spans="1:8" ht="14.25">
      <c r="A82" s="1" t="s">
        <v>183</v>
      </c>
      <c r="B82" s="41"/>
      <c r="C82" s="41"/>
      <c r="F82" s="42"/>
      <c r="H82" s="3"/>
    </row>
    <row r="83" spans="1:8" ht="14.25">
      <c r="A83" s="1" t="s">
        <v>184</v>
      </c>
      <c r="B83" s="41"/>
      <c r="C83" s="41"/>
      <c r="D83" s="3">
        <f>ROUND(SUM(B84),0)</f>
        <v>0</v>
      </c>
      <c r="E83" s="3">
        <f>SUM(C84)</f>
        <v>0</v>
      </c>
      <c r="F83" s="42"/>
      <c r="H83" s="3"/>
    </row>
    <row r="84" spans="1:8" ht="14.25">
      <c r="A84" s="10" t="s">
        <v>171</v>
      </c>
      <c r="B84" s="40">
        <v>0</v>
      </c>
      <c r="C84" s="48">
        <v>0</v>
      </c>
      <c r="F84" s="42"/>
      <c r="H84" s="3"/>
    </row>
    <row r="85" spans="1:8" ht="14.25">
      <c r="A85" s="10"/>
      <c r="B85" s="41"/>
      <c r="C85" s="41"/>
      <c r="F85" s="42"/>
      <c r="H85" s="3"/>
    </row>
    <row r="86" spans="1:9" ht="15">
      <c r="A86" s="2" t="s">
        <v>175</v>
      </c>
      <c r="F86" s="42"/>
      <c r="H86" s="3"/>
      <c r="I86" s="44"/>
    </row>
    <row r="87" spans="6:8" ht="9" customHeight="1">
      <c r="F87" s="42"/>
      <c r="H87" s="3"/>
    </row>
    <row r="88" spans="1:8" ht="14.25">
      <c r="A88" s="1" t="s">
        <v>174</v>
      </c>
      <c r="F88" s="42"/>
      <c r="H88" s="3"/>
    </row>
    <row r="89" spans="1:8" ht="14.25">
      <c r="A89" s="1" t="s">
        <v>176</v>
      </c>
      <c r="F89" s="42"/>
      <c r="H89" s="3"/>
    </row>
    <row r="90" spans="1:8" ht="14.25">
      <c r="A90" s="1" t="s">
        <v>177</v>
      </c>
      <c r="F90" s="42"/>
      <c r="H90" s="3"/>
    </row>
    <row r="91" spans="1:8" ht="14.25">
      <c r="A91" s="1" t="s">
        <v>178</v>
      </c>
      <c r="F91" s="42"/>
      <c r="H91" s="3"/>
    </row>
    <row r="92" spans="1:8" ht="14.25">
      <c r="A92" s="1" t="s">
        <v>180</v>
      </c>
      <c r="F92" s="42"/>
      <c r="H92" s="3"/>
    </row>
    <row r="93" spans="1:8" ht="14.25">
      <c r="A93" s="1" t="s">
        <v>179</v>
      </c>
      <c r="D93" s="3">
        <f>ROUND(SUM(B94),0)</f>
        <v>512</v>
      </c>
      <c r="E93" s="3">
        <v>514</v>
      </c>
      <c r="F93" s="42"/>
      <c r="H93" s="3"/>
    </row>
    <row r="94" spans="1:8" ht="14.25">
      <c r="A94" s="10" t="s">
        <v>185</v>
      </c>
      <c r="B94" s="40">
        <v>512</v>
      </c>
      <c r="C94" s="48">
        <v>514</v>
      </c>
      <c r="F94" s="42"/>
      <c r="H94" s="3"/>
    </row>
    <row r="95" spans="6:8" ht="14.25">
      <c r="F95" s="42"/>
      <c r="H95" s="3"/>
    </row>
    <row r="96" spans="6:8" ht="14.25">
      <c r="F96" s="42"/>
      <c r="H96" s="3"/>
    </row>
    <row r="97" spans="6:8" ht="14.25">
      <c r="F97" s="42"/>
      <c r="H97" s="3"/>
    </row>
    <row r="98" spans="6:8" ht="14.25">
      <c r="F98" s="42"/>
      <c r="H98" s="3"/>
    </row>
    <row r="99" spans="6:8" ht="14.25">
      <c r="F99" s="42"/>
      <c r="H99" s="3"/>
    </row>
    <row r="100" spans="1:11" ht="15">
      <c r="A100" s="2" t="s">
        <v>140</v>
      </c>
      <c r="B100" s="44"/>
      <c r="D100" s="44">
        <f>SUM(D5:D95)</f>
        <v>417981</v>
      </c>
      <c r="E100" s="44">
        <f>SUM(E5:E95)</f>
        <v>353497</v>
      </c>
      <c r="F100" s="42"/>
      <c r="G100" s="2" t="s">
        <v>141</v>
      </c>
      <c r="H100" s="44"/>
      <c r="J100" s="44">
        <f>SUM(J5:J95)</f>
        <v>420102</v>
      </c>
      <c r="K100" s="44">
        <f>SUM(K5:K95)</f>
        <v>362838</v>
      </c>
    </row>
    <row r="101" spans="6:8" ht="14.25">
      <c r="F101" s="42"/>
      <c r="H101" s="3"/>
    </row>
    <row r="102" ht="14.25">
      <c r="F102" s="42"/>
    </row>
    <row r="103" spans="1:11" ht="15">
      <c r="A103" s="1" t="s">
        <v>132</v>
      </c>
      <c r="D103" s="44">
        <f>IF(J100&gt;D100,J100-D100,0)</f>
        <v>2121</v>
      </c>
      <c r="E103" s="44">
        <f>IF(K100&gt;E100,K100-E100,0)</f>
        <v>9341</v>
      </c>
      <c r="F103" s="42"/>
      <c r="G103" s="1" t="s">
        <v>133</v>
      </c>
      <c r="J103" s="44">
        <f>IF(J100&lt;D100,D100-J100,0)</f>
        <v>0</v>
      </c>
      <c r="K103" s="44">
        <f>IF(K100&lt;E100,E100-K100,0)</f>
        <v>0</v>
      </c>
    </row>
    <row r="110" ht="14.25">
      <c r="D110" s="54"/>
    </row>
  </sheetData>
  <mergeCells count="3">
    <mergeCell ref="A1:K1"/>
    <mergeCell ref="D2:E2"/>
    <mergeCell ref="J2:K2"/>
  </mergeCells>
  <printOptions horizontalCentered="1"/>
  <pageMargins left="0.23" right="0.24" top="0.23" bottom="0.2362204724409449" header="0.5118110236220472" footer="0.15748031496062992"/>
  <pageSetup fitToHeight="1" fitToWidth="1" horizontalDpi="300" verticalDpi="300" orientation="portrait" paperSize="9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 pizzini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Stefano</cp:lastModifiedBy>
  <cp:lastPrinted>2013-07-04T13:54:33Z</cp:lastPrinted>
  <dcterms:created xsi:type="dcterms:W3CDTF">2009-10-21T16:27:46Z</dcterms:created>
  <dcterms:modified xsi:type="dcterms:W3CDTF">2013-07-04T16:18:28Z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